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<sst xmlns="http://schemas.openxmlformats.org/spreadsheetml/2006/main" count="435" uniqueCount="235">
  <si>
    <t xml:space="preserve">Додаток </t>
  </si>
  <si>
    <t>до наказу Міністерства охорони здоровя України</t>
  </si>
  <si>
    <t>25.07.2017    № 848</t>
  </si>
  <si>
    <t xml:space="preserve">    ІНФОРМАЦІЯ</t>
  </si>
  <si>
    <t>Період</t>
  </si>
  <si>
    <t>Найменування юридичної особи   ( або позначення фізичної особи )</t>
  </si>
  <si>
    <t>Благодійні пожертви, що були отримані закладом охорони здоровя від фізичних та юридичних осіб</t>
  </si>
  <si>
    <t>В грошовій формі, тис.грн.</t>
  </si>
  <si>
    <t>Перелік товарів і послуг в натуральній формі</t>
  </si>
  <si>
    <t>Всього отримано благодійних пожертв, тис.грн.</t>
  </si>
  <si>
    <t xml:space="preserve">  про надходження і використання благодійних пожертв від фізичних та юридичних осіб </t>
  </si>
  <si>
    <t>Залишок невикористаних грошових коштів, товарів та послуг на кінець звітного періоду, тис.грн.</t>
  </si>
  <si>
    <t>Рік</t>
  </si>
  <si>
    <t>Використання закладом охорони здоровя благодійних пожертв, отриманих у грошовій та натуральній ( товари і послуги) формі</t>
  </si>
  <si>
    <t xml:space="preserve">1400   300 </t>
  </si>
  <si>
    <t>В натуральній формі (товари і послуги), тис. грн.</t>
  </si>
  <si>
    <t xml:space="preserve">сума, тис.грн. </t>
  </si>
  <si>
    <t xml:space="preserve">В натуральній формі (товари і послуги), тис. грн </t>
  </si>
  <si>
    <t>Всього     Сума,        тис.грн.</t>
  </si>
  <si>
    <t>Генеральний директор</t>
  </si>
  <si>
    <t>Олена Козак</t>
  </si>
  <si>
    <t>КНП "ТОЦСК" ТОР</t>
  </si>
  <si>
    <r>
      <t>(</t>
    </r>
    <r>
      <rPr>
        <b/>
        <sz val="9"/>
        <rFont val="Arial"/>
        <family val="2"/>
      </rPr>
      <t>Головний лікар</t>
    </r>
    <r>
      <rPr>
        <b/>
        <sz val="12"/>
        <rFont val="Arial"/>
        <family val="2"/>
      </rPr>
      <t>)                                                                              Віктор ОВЧАРУК</t>
    </r>
  </si>
  <si>
    <t>залишок минулого року</t>
  </si>
  <si>
    <t>Препарати крові</t>
  </si>
  <si>
    <t>за I квартал</t>
  </si>
  <si>
    <t>від "ХіПП Україна"</t>
  </si>
  <si>
    <t>Стілець обідний INDIANA 3*1497,5</t>
  </si>
  <si>
    <t>ПО Паряк І.І.</t>
  </si>
  <si>
    <t>Печиво 45*35</t>
  </si>
  <si>
    <t>ПрАТ "Тернопільська Птахофабрика"</t>
  </si>
  <si>
    <t>ПО Медведєва І.В.</t>
  </si>
  <si>
    <t>Фонд Милосердя</t>
  </si>
  <si>
    <t xml:space="preserve">ПО Тулгманович </t>
  </si>
  <si>
    <t>Пеленки  21*12=252</t>
  </si>
  <si>
    <t>КУТОР "База спец.мед. постач"</t>
  </si>
  <si>
    <t xml:space="preserve">ПО Павлінський </t>
  </si>
  <si>
    <t>Макарони 25*15=375                                         Рис 25*4=100                                                  памперси 200*8=1600                                   Дитяча суміш 7*280=1960</t>
  </si>
  <si>
    <t xml:space="preserve">БФ "Чесна Україна" </t>
  </si>
  <si>
    <t xml:space="preserve">ПО Яценковська О. </t>
  </si>
  <si>
    <t xml:space="preserve">ПО Пискар </t>
  </si>
  <si>
    <t>Засоби дитячої гігієни на суму 14356 грн</t>
  </si>
  <si>
    <t>Центр допомоги бійців</t>
  </si>
  <si>
    <t xml:space="preserve">медекаментів на суму 34359,75               мягкий інвентвр на суму 1580,00 </t>
  </si>
  <si>
    <t>БФ "Файна ЮА"</t>
  </si>
  <si>
    <t>Засоби гігієни</t>
  </si>
  <si>
    <t>ПО Пилипів</t>
  </si>
  <si>
    <t xml:space="preserve">благодійна допомога від невідомого пастачальника </t>
  </si>
  <si>
    <t>Засоби медичного приназечення на суму 7740,80 дитячу суху суміш  60*280= 16800</t>
  </si>
  <si>
    <t>ПрАТ "Дарниця"</t>
  </si>
  <si>
    <t>медикаменти на суму 50095,12</t>
  </si>
  <si>
    <t>Тернопільська обласна громадська організація  "Рідний край"</t>
  </si>
  <si>
    <t>Система для збору крові 40*20=800</t>
  </si>
  <si>
    <t>Командування Сил Логістики Збройних Сил України</t>
  </si>
  <si>
    <t>благодійна допомога від невідомого пастачальника</t>
  </si>
  <si>
    <t>Самофліпід 20% по 100 мл.-20 фл.*256=5120                             Аміновен 10% по 100 мл. -10 фл.*360=3600</t>
  </si>
  <si>
    <t>буряк столовий 12*15=180</t>
  </si>
  <si>
    <t>Протигаз фільтруючий 26*0,00001=0,00026</t>
  </si>
  <si>
    <t>Цефазолін по 1 гр. 98*11=1078                  Засоби гігієни на суму 1587,00  картопля250*8=2000, цибуля 50*12=600; яблука 40*10=400</t>
  </si>
  <si>
    <t>Кисневий концентратор 2шт.*30000=60000</t>
  </si>
  <si>
    <t>Управління патрульної поліції в Тернопільської області</t>
  </si>
  <si>
    <t xml:space="preserve">памперси 610*8=4880                                   дитяче харчування 10,4*280=2912           </t>
  </si>
  <si>
    <t>крупа віввсяна 1кг*16,0=16                              рис 1,8*40=72                                                    макарони 0,9кг.*20=18                                 Морква 100*15=1500                                      Цибуля 125*12=1500                                          Яблука 44*10=440</t>
  </si>
  <si>
    <t>Печиво 45кг*35</t>
  </si>
  <si>
    <t>Яйця 720*3</t>
  </si>
  <si>
    <t>на потреби закладу</t>
  </si>
  <si>
    <t xml:space="preserve">Продукти харчування                         Засоби гігієни </t>
  </si>
  <si>
    <t xml:space="preserve">дитячу суху суміш  </t>
  </si>
  <si>
    <t xml:space="preserve">мягкий інвентвр на суму 1580,00 </t>
  </si>
  <si>
    <t xml:space="preserve">Засоби дитячої гігієни </t>
  </si>
  <si>
    <t xml:space="preserve">всього за I квартал </t>
  </si>
  <si>
    <t>за II квартал</t>
  </si>
  <si>
    <t>Nestle</t>
  </si>
  <si>
    <t>Стефанчук М.О.</t>
  </si>
  <si>
    <t>Медикаменти на суму 55019,50 грн.</t>
  </si>
  <si>
    <t>Медикаменти на суму 98040,00 грн.</t>
  </si>
  <si>
    <t>Дитяча суміш NAN 60*235=14100 грн.</t>
  </si>
  <si>
    <t>УГКЦ у Мюнхені</t>
  </si>
  <si>
    <t>БФ "ФЙАЙНЕ ЮА"</t>
  </si>
  <si>
    <t xml:space="preserve">Продукти харчування на 960 грн.                         </t>
  </si>
  <si>
    <t>Ліжко функціональне для пологів 1*5000грн. Монітор пацієнт 1*23000 грн. Шприцевий інфузомат 13шт.на суму 156000,00 грн.</t>
  </si>
  <si>
    <t>ГО "Рух ветеранів та волонтерів "Захисти Україну"</t>
  </si>
  <si>
    <t>Підгузки дитячі 336*8=2688          Дитяче харчування 20*280=5600 Салфетки вологі 20*30=600</t>
  </si>
  <si>
    <t>ПО Пискар Г.Є.</t>
  </si>
  <si>
    <t xml:space="preserve">Фармацептична компанія Німечини </t>
  </si>
  <si>
    <t>Медикаменти 130497,00 грн.</t>
  </si>
  <si>
    <t>ТОВ "Н.З. Техно"</t>
  </si>
  <si>
    <t>Повітряний компресор 1*118000 грн.</t>
  </si>
  <si>
    <t>б/у Апарат УЗД "SIEMENS" 1*10000грн.</t>
  </si>
  <si>
    <t xml:space="preserve">ПО Павлінський О. </t>
  </si>
  <si>
    <t>HOPE we help children</t>
  </si>
  <si>
    <t xml:space="preserve">Засоби медичного призначення на суму 67740,00 грн.  </t>
  </si>
  <si>
    <t>БФ "Заради дитини"</t>
  </si>
  <si>
    <t>Амфоліп 50фл.*2800=140000 грн.</t>
  </si>
  <si>
    <t>капуста 150 кг*18=2700          транексамова кислата 72амп.*31,67=2280,24 грн         Картопля 300 *5=1500 грн.</t>
  </si>
  <si>
    <t>ТОВ ГЛЕДФАРМ ЛТД</t>
  </si>
  <si>
    <t>Медикаменти на суму 94014,49 грн.</t>
  </si>
  <si>
    <t>КНП"Тернопільська обласна дитяча клінічна лікарня " ТОР</t>
  </si>
  <si>
    <t>Інкубатор для немовлят 2*4500=9000 грн</t>
  </si>
  <si>
    <t>Білецька  громада в особі голови Малика Д.В.</t>
  </si>
  <si>
    <t>Дитяча суха молочна суміш 9,1*280=2548,00 грн.   Дитяча суміш 168*42=6720,00 підгузки дитячі 435*8=3480</t>
  </si>
  <si>
    <t>ФО Ходзінського Р.І.</t>
  </si>
  <si>
    <t>пульсоксиметр з двома датчиками 6500 грн.</t>
  </si>
  <si>
    <t xml:space="preserve">Засоби медичного призначення на суму 4515,00 грн.  </t>
  </si>
  <si>
    <t>Капуста 150 кг*18=2700,00 грн.</t>
  </si>
  <si>
    <t>БФ "Я не один"</t>
  </si>
  <si>
    <t xml:space="preserve">деззасіб для обробки рук 12*70=840    Деззасіб для обробки рук 500мл 40*35=1400                                      мило туалетне  2*100=200        </t>
  </si>
  <si>
    <t xml:space="preserve">Польська місія </t>
  </si>
  <si>
    <t>Засоби медичного призначення на суму 129091,00</t>
  </si>
  <si>
    <t>Медичні товари на суму 506,75 грн.    М'який інвентар на суму 44556,00</t>
  </si>
  <si>
    <t xml:space="preserve">від невідомого постачальника </t>
  </si>
  <si>
    <t>БО "Центр волонтерства та захисту"</t>
  </si>
  <si>
    <t>МБФ "Дар життя"</t>
  </si>
  <si>
    <t xml:space="preserve">Продукти харчування на суму 7880,00 грн. і засоби гігієни на суму 1200,00 грн. </t>
  </si>
  <si>
    <t>Антисептик для рук на суму 3570,00 Монітор мацієнта 1*40000=40000</t>
  </si>
  <si>
    <t>ПО Павлінський О.</t>
  </si>
  <si>
    <t>Продукти харчуванняна суму 3050 грн.</t>
  </si>
  <si>
    <t>МБФ "Міст"</t>
  </si>
  <si>
    <t xml:space="preserve">Дитяча суміш на суму 11200,00 грн    Засоби гігієни на суму 28064,00 грн.            </t>
  </si>
  <si>
    <t>Підгузки дитячі490шт*8=3920          Дитяче харчування 17*280=4760</t>
  </si>
  <si>
    <t>Пакунок порятунок 19*800=15200       медикаменти на суму 1602,40</t>
  </si>
  <si>
    <t>Спирт 96% 20л.*250=5000,00грн</t>
  </si>
  <si>
    <t>БФ "Твоя опора"</t>
  </si>
  <si>
    <t>Підгузники для дітей на суму 78294,60</t>
  </si>
  <si>
    <t>Норетидрон і етинілестрадіол 55*350=19250 грн.                          Калію йод 205*150=30750 грн.         Халат синій  50*10=500</t>
  </si>
  <si>
    <t xml:space="preserve">Медикаменти на суму 693751,86       Медичне обладнання на суму 8690,00  Медичний інструмент на суму 35406,00 Господарські товари 11715,00 </t>
  </si>
  <si>
    <r>
      <t xml:space="preserve">Транекс 6*10=60                                Монітор пацієнта </t>
    </r>
    <r>
      <rPr>
        <sz val="8"/>
        <rFont val="Arial"/>
        <family val="2"/>
      </rPr>
      <t>1*138308,01=138308,01</t>
    </r>
  </si>
  <si>
    <t>ТзОВ "Хіпп Україна"</t>
  </si>
  <si>
    <t>Дитяча суха суміш на суму 87 грн.</t>
  </si>
  <si>
    <t>Всеукраїнська громадська організація "Асоціація неонатологів "</t>
  </si>
  <si>
    <t>Куросурф на суму 243693,80</t>
  </si>
  <si>
    <t>ФО Кушнір В.М.</t>
  </si>
  <si>
    <t>Інфузомат 3*30000=90000</t>
  </si>
  <si>
    <t>Медикаменти на суму 830,00                 Монітор пацієнта 1*1,00</t>
  </si>
  <si>
    <t>БФ "ЗАРАДИ ДИТИНИ"</t>
  </si>
  <si>
    <t>Медичне обладнання на суму 8500</t>
  </si>
  <si>
    <t>ТОВ "ТЕДДІ ГРУП"</t>
  </si>
  <si>
    <t>Медичне обладнання на суму 24285 грн.</t>
  </si>
  <si>
    <t>Вакцина для профілактики гепатиту В на суму 5054,94</t>
  </si>
  <si>
    <t>БФ "Файне.ua"</t>
  </si>
  <si>
    <t>Мягкий інвентар на суму 10580,00</t>
  </si>
  <si>
    <t xml:space="preserve">Засоби індивідуального захисту на суму 23970,00 грн.                            </t>
  </si>
  <si>
    <t>мука 150кг*15=2250 грн.</t>
  </si>
  <si>
    <t>Засоби медичного призначення на 460960,00 грн.</t>
  </si>
  <si>
    <t>Засоби медичного призначення на суму  19250,00 грн.</t>
  </si>
  <si>
    <t xml:space="preserve">Фонд Милосердя </t>
  </si>
  <si>
    <t xml:space="preserve">На потреби закладу </t>
  </si>
  <si>
    <t>Медикаменти, засоби гігієни, харчові продукти і мягкий інвентарна на загальну суму 135606,00 грн.</t>
  </si>
  <si>
    <t xml:space="preserve">Продукти харчування на 960 грн.   </t>
  </si>
  <si>
    <t xml:space="preserve">деззасіб для обробки рук 12*70=840    Деззасіб для обробки рук 500мл 40*35=1400                                      мило туалетне  2*100=200       </t>
  </si>
  <si>
    <t>Інфузомат 1*30000=30000</t>
  </si>
  <si>
    <t>Дитяча суміш на суму 11200,00 грн    Засоби гігієни на суму 28064,00 грн.</t>
  </si>
  <si>
    <t xml:space="preserve">Засоби медичного призначення на суму 43240 грн.  </t>
  </si>
  <si>
    <t xml:space="preserve">Апарат для підтримки дихання 2*650000=1300000                   Кардіомонтітор 2*300000=600000             Пульсоксиметр 3*6000=18000   </t>
  </si>
  <si>
    <t>Засоби медичного призначення на 30000,00 грн.</t>
  </si>
  <si>
    <t>Памперси на суму 105840 грн                 Медикаменти на суму 180424,64             Медичне обладнання на суму 21990</t>
  </si>
  <si>
    <t>Препарати крові на суму 37005,78</t>
  </si>
  <si>
    <t xml:space="preserve">Засоби індивідуального захисту на суму 10500 грн.  </t>
  </si>
  <si>
    <t>б/у Апарат УЗД "SIEMENS" 1*10000грн</t>
  </si>
  <si>
    <t>Препарати крові на суму 12531,64</t>
  </si>
  <si>
    <t xml:space="preserve">всього за II квартал </t>
  </si>
  <si>
    <t xml:space="preserve">Медикаменти на суму 87800      </t>
  </si>
  <si>
    <t>Медикаменти на суму 692553,24</t>
  </si>
  <si>
    <t>БО "UNFPA"</t>
  </si>
  <si>
    <t>Підгузки дитячі 490шт*8=3920          Дитяче харчування 17*280=4760</t>
  </si>
  <si>
    <t>по КНП" Тернопільському обласному клінічному перинатальному центру "Мати і дитина"ТОР  за 9 місяців 2022 рік</t>
  </si>
  <si>
    <t>за III квартал</t>
  </si>
  <si>
    <t>КНП "ТОМЦСНЗ" ТОР</t>
  </si>
  <si>
    <t>Зидовудин 1фл.*59,43=59,43</t>
  </si>
  <si>
    <t>ТОВ Нутриція України""</t>
  </si>
  <si>
    <t>Двокамерний холодильник 1*7699=7699 грн.                                           Тканинні жалюзі1*1520=1520</t>
  </si>
  <si>
    <t>від невідомого постачальника</t>
  </si>
  <si>
    <t>БО "НЕПОКРНІ"</t>
  </si>
  <si>
    <t xml:space="preserve">Засоби гігієни на суму 7450 грн.      Медикаменти і засоби медичного призначення на суму 16428 грн.   </t>
  </si>
  <si>
    <t>ГС "Дистрикт ротарі інтернешнл 2232"</t>
  </si>
  <si>
    <t>Засоби гігієни на суму 4680 грн.      Дитяча суміш по 90 мл. 480*40=19200</t>
  </si>
  <si>
    <t>Засоби медичного призначення на суму 10875 грн.</t>
  </si>
  <si>
    <t>Медикаменти і засоби медичного призначення на суму 18858,00 грн.</t>
  </si>
  <si>
    <t>ТБФ "Карітас"</t>
  </si>
  <si>
    <t>Сухі сніданки на суму 5040,00 грн.          Засоби гігієни на суму 61440 грн.</t>
  </si>
  <si>
    <t>БО "Всеукраїнська мережа людей, які живуть з ВІЛ/СНІД"</t>
  </si>
  <si>
    <t>БО "Асоціація неонатологів України"</t>
  </si>
  <si>
    <t>Дитяча суха суміш на суму 32100,00 грн.</t>
  </si>
  <si>
    <t>Продукти харчування на суму 102630,00грн.</t>
  </si>
  <si>
    <t>Іграшки 50 шт.*1 грн.=50,00 грн. Медикаменти на суму 11331,64 грн.</t>
  </si>
  <si>
    <t>ТОВ "Нутриція Україна"</t>
  </si>
  <si>
    <t>Пральна машинка на суму 17999,00 грн.</t>
  </si>
  <si>
    <t>ТОВ "Медичний центр "М.Т.К."</t>
  </si>
  <si>
    <t>Медикаменти на суму 9988,69 грн.</t>
  </si>
  <si>
    <t>КП ЛОР "Міжлікарняна аптека № 272"</t>
  </si>
  <si>
    <t>Медикаменти на суму 7946,50 грн.</t>
  </si>
  <si>
    <t>Місійне Товариство "Марійський Духовнийцентр "Зарваниця"</t>
  </si>
  <si>
    <t>Медичне обладнання та медикаменти на суму 44460,00 грн.</t>
  </si>
  <si>
    <t>БО "БФ "Волонтерський рух "</t>
  </si>
  <si>
    <t>БФ "Єлизевета-Марія"</t>
  </si>
  <si>
    <t>Медикаменти на суму 65291,40грн.</t>
  </si>
  <si>
    <t>Засоби медичного призначення на суму 2279514,95</t>
  </si>
  <si>
    <t>Медикаменти на суму 625,06 грн.</t>
  </si>
  <si>
    <t>Фірма "Fresenius kabi@</t>
  </si>
  <si>
    <t>Медикаменти на суму 6250,00 грн.</t>
  </si>
  <si>
    <t>БО "БФ "Ангел Добра"</t>
  </si>
  <si>
    <t>Медикаменти та вироби медичного призначення на суму 5738,00 грн.</t>
  </si>
  <si>
    <t>Медикаменти на суму 2225,00 грн. Вироби медичного призначення на суму 32247,46</t>
  </si>
  <si>
    <t>ФО Туркот О.</t>
  </si>
  <si>
    <t>Медикаменти на суму 16310,00</t>
  </si>
  <si>
    <t>Картопля 800кг*8=6400 грн.</t>
  </si>
  <si>
    <t>ТОВ "НОВАЛІК-ФАРМА"</t>
  </si>
  <si>
    <t>Медикаменти на суму 33421,00</t>
  </si>
  <si>
    <t>Продукти харчування на суму 151840,00грн.</t>
  </si>
  <si>
    <t>БО "ЮНІСЕФ"</t>
  </si>
  <si>
    <t>Навчання персоналу на суму 10800 грн.</t>
  </si>
  <si>
    <t>Медикаменти, засоби медичного призначення і медичне обладнання на суму 3204434,50</t>
  </si>
  <si>
    <t>Зидовудин 1фл.*59,42=59,42</t>
  </si>
  <si>
    <t>ФО Небесьо Т.А.</t>
  </si>
  <si>
    <t>Медикаменти на суму 193433,59</t>
  </si>
  <si>
    <t>Препарати крові на суму 25100,32</t>
  </si>
  <si>
    <t>Всього за III квартал</t>
  </si>
  <si>
    <t>На потреби закладу</t>
  </si>
  <si>
    <t>Продукти харчування на суму 4659,26</t>
  </si>
  <si>
    <t>Навчання персоналу на суму 10800 грн</t>
  </si>
  <si>
    <t>Тернопільське обласне виробничо-торгове аптечне обєднання</t>
  </si>
  <si>
    <t>Медикаменти на суму 6250,00 грн</t>
  </si>
  <si>
    <t xml:space="preserve">Засоби гігієни на суму 7450 грн.      Медикаменти і засоби медичного призначення на суму 16428 грн. </t>
  </si>
  <si>
    <t>Медикаменти на суму 23000,00</t>
  </si>
  <si>
    <t>Транекс 6*10=60                                Монітор пацієнта 1*138308,01=138308,01</t>
  </si>
  <si>
    <t>Засоби медичного призначення на суму 158928,3</t>
  </si>
  <si>
    <t>Препарати крові на суму 13300,32</t>
  </si>
  <si>
    <t>Медикаменти на суму 2500,0 грн.</t>
  </si>
  <si>
    <t>Медикаменти на суму 6700,0грн.</t>
  </si>
  <si>
    <t>Препарати крові на суму 24,5</t>
  </si>
  <si>
    <t>Медикаменти на суму 99900,0</t>
  </si>
  <si>
    <t>Ноутбук 2шт.*22843,83=45687,67   Вироби медичного призначення на суму 448773,9 грн.</t>
  </si>
  <si>
    <t>Кювез ATOM 1*450000 грн.</t>
  </si>
  <si>
    <t>Азітрокс 1440*68,00=97920,00       Апарат для підтримки дихання 2*650000=1300000                        Схема пацієнта з генератором 15*30000=450000                       Головка живота 3*20000=60000       Пульсоксиметр 3*6000=180000     Кардіомонтітор 2*3000000=600000</t>
  </si>
  <si>
    <t>Засоби медичного призначення на суму 1587742,8 грн.                      Медикаменти  на суму 567097,20 грн.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</si>
</sst>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</numFmts>
  <fonts count="43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7" fillId="0" borderId="10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center"/>
    </xf>
    <xf numFmtId="0" fontId="8" fillId="0" borderId="12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 wrapText="1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0" fillId="0" borderId="12" xfId="0" applyBorder="1" applyAlignment="1">
      <alignment wrapText="1"/>
    </xf>
    <xf numFmtId="0" fontId="3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B20"/>
  <sheetViews>
    <sheetView zoomScalePageLayoutView="0" workbookViewId="0" topLeftCell="A1">
      <selection activeCell="B2" sqref="B2:B20"/>
    </sheetView>
  </sheetViews>
  <sheetFormatPr defaultColWidth="9.140625" defaultRowHeight="12.75"/>
  <sheetData>
    <row r="2" ht="12.75">
      <c r="B2" s="1">
        <v>1</v>
      </c>
    </row>
    <row r="3" ht="12.75">
      <c r="B3" s="1">
        <v>19</v>
      </c>
    </row>
    <row r="4" ht="12.75">
      <c r="B4" s="11">
        <v>1</v>
      </c>
    </row>
    <row r="5" ht="12.75">
      <c r="B5" s="11">
        <v>1</v>
      </c>
    </row>
    <row r="6" ht="12.75">
      <c r="B6" s="11">
        <v>20</v>
      </c>
    </row>
    <row r="7" ht="12.75">
      <c r="B7" s="11">
        <v>20</v>
      </c>
    </row>
    <row r="8" ht="12.75">
      <c r="B8" s="11">
        <v>49</v>
      </c>
    </row>
    <row r="9" ht="12.75">
      <c r="B9" s="11">
        <v>300</v>
      </c>
    </row>
    <row r="10" ht="12.75">
      <c r="B10" s="12" t="s">
        <v>14</v>
      </c>
    </row>
    <row r="11" ht="12.75">
      <c r="B11" s="11">
        <v>300</v>
      </c>
    </row>
    <row r="12" ht="12.75">
      <c r="B12" s="11">
        <v>17</v>
      </c>
    </row>
    <row r="13" ht="12.75">
      <c r="B13" s="11">
        <v>530</v>
      </c>
    </row>
    <row r="14" ht="12.75">
      <c r="B14" s="11">
        <v>2270</v>
      </c>
    </row>
    <row r="15" ht="12.75">
      <c r="B15" s="11">
        <v>440</v>
      </c>
    </row>
    <row r="16" ht="12.75">
      <c r="B16" s="11">
        <v>40</v>
      </c>
    </row>
    <row r="17" ht="12.75">
      <c r="B17" s="11">
        <v>170</v>
      </c>
    </row>
    <row r="18" ht="12.75">
      <c r="B18" s="11">
        <v>1</v>
      </c>
    </row>
    <row r="19" ht="12.75">
      <c r="B19" s="11">
        <v>3</v>
      </c>
    </row>
    <row r="20" ht="12.75">
      <c r="B20" s="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33"/>
  <sheetViews>
    <sheetView tabSelected="1" zoomScalePageLayoutView="0" workbookViewId="0" topLeftCell="A13">
      <selection activeCell="N52" sqref="N52"/>
    </sheetView>
  </sheetViews>
  <sheetFormatPr defaultColWidth="9.140625" defaultRowHeight="12.75"/>
  <cols>
    <col min="1" max="1" width="8.140625" style="0" customWidth="1"/>
    <col min="2" max="2" width="6.421875" style="0" customWidth="1"/>
    <col min="3" max="3" width="15.421875" style="0" customWidth="1"/>
    <col min="4" max="4" width="6.57421875" style="0" customWidth="1"/>
    <col min="5" max="5" width="8.8515625" style="0" customWidth="1"/>
    <col min="6" max="6" width="35.140625" style="0" customWidth="1"/>
    <col min="7" max="7" width="8.140625" style="0" customWidth="1"/>
    <col min="8" max="8" width="7.8515625" style="0" customWidth="1"/>
    <col min="9" max="9" width="6.7109375" style="0" customWidth="1"/>
    <col min="10" max="10" width="30.7109375" style="0" customWidth="1"/>
    <col min="11" max="11" width="8.00390625" style="0" customWidth="1"/>
    <col min="12" max="12" width="11.7109375" style="0" customWidth="1"/>
  </cols>
  <sheetData>
    <row r="1" spans="10:14" ht="12.75">
      <c r="J1" s="57" t="s">
        <v>0</v>
      </c>
      <c r="K1" s="57"/>
      <c r="L1" s="57"/>
      <c r="M1" s="57"/>
      <c r="N1" s="57"/>
    </row>
    <row r="2" spans="9:14" ht="12.75" customHeight="1">
      <c r="I2" s="58" t="s">
        <v>1</v>
      </c>
      <c r="J2" s="58"/>
      <c r="K2" s="58"/>
      <c r="L2" s="58"/>
      <c r="M2" s="58"/>
      <c r="N2" s="58"/>
    </row>
    <row r="3" spans="9:14" ht="24.75" customHeight="1">
      <c r="I3" s="58" t="s">
        <v>2</v>
      </c>
      <c r="J3" s="58"/>
      <c r="K3" s="58"/>
      <c r="L3" s="58"/>
      <c r="M3" s="58"/>
      <c r="N3" s="58"/>
    </row>
    <row r="4" spans="6:8" ht="16.5" customHeight="1">
      <c r="F4" s="58" t="s">
        <v>3</v>
      </c>
      <c r="G4" s="58"/>
      <c r="H4" s="58"/>
    </row>
    <row r="5" spans="3:13" ht="17.25" customHeight="1">
      <c r="C5" s="57" t="s">
        <v>10</v>
      </c>
      <c r="D5" s="57"/>
      <c r="E5" s="57"/>
      <c r="F5" s="57"/>
      <c r="G5" s="57"/>
      <c r="H5" s="57"/>
      <c r="I5" s="57"/>
      <c r="J5" s="57"/>
      <c r="K5" s="57"/>
      <c r="L5" s="57"/>
      <c r="M5" s="57"/>
    </row>
    <row r="6" spans="3:13" ht="19.5" customHeight="1">
      <c r="C6" s="67" t="s">
        <v>165</v>
      </c>
      <c r="D6" s="67"/>
      <c r="E6" s="67"/>
      <c r="F6" s="67"/>
      <c r="G6" s="67"/>
      <c r="H6" s="67"/>
      <c r="I6" s="67"/>
      <c r="J6" s="67"/>
      <c r="K6" s="67"/>
      <c r="L6" s="67"/>
      <c r="M6" s="67"/>
    </row>
    <row r="7" ht="8.25" customHeight="1"/>
    <row r="8" spans="1:14" ht="24.75" customHeight="1">
      <c r="A8" s="61" t="s">
        <v>4</v>
      </c>
      <c r="B8" s="8"/>
      <c r="C8" s="61" t="s">
        <v>5</v>
      </c>
      <c r="D8" s="63" t="s">
        <v>6</v>
      </c>
      <c r="E8" s="64"/>
      <c r="F8" s="65"/>
      <c r="G8" s="61" t="s">
        <v>9</v>
      </c>
      <c r="H8" s="63" t="s">
        <v>13</v>
      </c>
      <c r="I8" s="64"/>
      <c r="J8" s="64"/>
      <c r="K8" s="65"/>
      <c r="L8" s="59" t="s">
        <v>11</v>
      </c>
      <c r="M8" s="5"/>
      <c r="N8" s="5"/>
    </row>
    <row r="9" spans="1:14" ht="42.75" customHeight="1">
      <c r="A9" s="62"/>
      <c r="B9" s="2"/>
      <c r="C9" s="62"/>
      <c r="D9" s="3" t="s">
        <v>7</v>
      </c>
      <c r="E9" s="3" t="s">
        <v>15</v>
      </c>
      <c r="F9" s="3" t="s">
        <v>8</v>
      </c>
      <c r="G9" s="66"/>
      <c r="H9" s="3" t="s">
        <v>17</v>
      </c>
      <c r="I9" s="3" t="s">
        <v>16</v>
      </c>
      <c r="J9" s="3" t="s">
        <v>8</v>
      </c>
      <c r="K9" s="23" t="s">
        <v>18</v>
      </c>
      <c r="L9" s="60"/>
      <c r="M9" s="4"/>
      <c r="N9" s="4"/>
    </row>
    <row r="10" spans="1:14" ht="33.75" customHeight="1">
      <c r="A10" s="9" t="s">
        <v>23</v>
      </c>
      <c r="B10" s="2"/>
      <c r="C10" s="9"/>
      <c r="D10" s="1"/>
      <c r="E10" s="1"/>
      <c r="F10" s="21"/>
      <c r="G10" s="19"/>
      <c r="H10" s="22"/>
      <c r="I10" s="1"/>
      <c r="J10" s="21"/>
      <c r="K10" s="2"/>
      <c r="L10" s="18"/>
      <c r="M10" s="4"/>
      <c r="N10" s="4"/>
    </row>
    <row r="11" spans="1:14" ht="33.75" customHeight="1">
      <c r="A11" s="25" t="s">
        <v>25</v>
      </c>
      <c r="B11" s="2"/>
      <c r="C11" s="25" t="s">
        <v>21</v>
      </c>
      <c r="D11" s="1"/>
      <c r="E11" s="27">
        <v>47.1</v>
      </c>
      <c r="F11" s="16" t="s">
        <v>24</v>
      </c>
      <c r="G11" s="28">
        <f>E11</f>
        <v>47.1</v>
      </c>
      <c r="H11" s="29">
        <v>31.9</v>
      </c>
      <c r="I11" s="27"/>
      <c r="J11" s="16" t="s">
        <v>24</v>
      </c>
      <c r="K11" s="24">
        <f>H11</f>
        <v>31.9</v>
      </c>
      <c r="L11" s="32">
        <f>G11-H11</f>
        <v>15.200000000000003</v>
      </c>
      <c r="M11" s="4"/>
      <c r="N11" s="4"/>
    </row>
    <row r="12" spans="1:14" ht="48" customHeight="1">
      <c r="A12" s="25" t="s">
        <v>25</v>
      </c>
      <c r="B12" s="2"/>
      <c r="C12" s="25" t="s">
        <v>26</v>
      </c>
      <c r="D12" s="1"/>
      <c r="E12" s="27">
        <v>4.5</v>
      </c>
      <c r="F12" s="16" t="s">
        <v>27</v>
      </c>
      <c r="G12" s="28">
        <f>E12</f>
        <v>4.5</v>
      </c>
      <c r="H12" s="29">
        <v>4.5</v>
      </c>
      <c r="I12" s="27"/>
      <c r="J12" s="16" t="s">
        <v>27</v>
      </c>
      <c r="K12" s="24">
        <f>H12</f>
        <v>4.5</v>
      </c>
      <c r="L12" s="32">
        <f>G12-K12</f>
        <v>0</v>
      </c>
      <c r="M12" s="4"/>
      <c r="N12" s="4"/>
    </row>
    <row r="13" spans="1:14" ht="48" customHeight="1">
      <c r="A13" s="25" t="s">
        <v>25</v>
      </c>
      <c r="B13" s="2"/>
      <c r="C13" s="25" t="s">
        <v>28</v>
      </c>
      <c r="D13" s="1"/>
      <c r="E13" s="27">
        <v>1.6</v>
      </c>
      <c r="F13" s="16" t="s">
        <v>29</v>
      </c>
      <c r="G13" s="28">
        <f>E13</f>
        <v>1.6</v>
      </c>
      <c r="H13" s="29">
        <v>1.6</v>
      </c>
      <c r="I13" s="27"/>
      <c r="J13" s="16" t="s">
        <v>63</v>
      </c>
      <c r="K13" s="24">
        <f>H13</f>
        <v>1.6</v>
      </c>
      <c r="L13" s="32">
        <f>H13-K13</f>
        <v>0</v>
      </c>
      <c r="M13" s="4"/>
      <c r="N13" s="4"/>
    </row>
    <row r="14" spans="1:14" ht="48" customHeight="1">
      <c r="A14" s="25" t="s">
        <v>25</v>
      </c>
      <c r="B14" s="2"/>
      <c r="C14" s="25" t="s">
        <v>30</v>
      </c>
      <c r="D14" s="1"/>
      <c r="E14" s="27">
        <v>2.1</v>
      </c>
      <c r="F14" s="16" t="s">
        <v>64</v>
      </c>
      <c r="G14" s="28">
        <f>E14</f>
        <v>2.1</v>
      </c>
      <c r="H14" s="29">
        <v>2.1</v>
      </c>
      <c r="I14" s="27"/>
      <c r="J14" s="16" t="s">
        <v>64</v>
      </c>
      <c r="K14" s="24">
        <f>H14</f>
        <v>2.1</v>
      </c>
      <c r="L14" s="32">
        <f>G14-K14</f>
        <v>0</v>
      </c>
      <c r="M14" s="4"/>
      <c r="N14" s="4"/>
    </row>
    <row r="15" spans="1:14" ht="48" customHeight="1">
      <c r="A15" s="25" t="s">
        <v>25</v>
      </c>
      <c r="B15" s="2"/>
      <c r="C15" s="25" t="s">
        <v>31</v>
      </c>
      <c r="D15" s="1"/>
      <c r="E15" s="27">
        <v>5.6</v>
      </c>
      <c r="F15" s="16" t="s">
        <v>58</v>
      </c>
      <c r="G15" s="28">
        <f>E15</f>
        <v>5.6</v>
      </c>
      <c r="H15" s="29">
        <v>5.6</v>
      </c>
      <c r="I15" s="27"/>
      <c r="J15" s="16" t="s">
        <v>58</v>
      </c>
      <c r="K15" s="24">
        <f>H15</f>
        <v>5.6</v>
      </c>
      <c r="L15" s="32">
        <f>G15-K15</f>
        <v>0</v>
      </c>
      <c r="M15" s="4"/>
      <c r="N15" s="4"/>
    </row>
    <row r="16" spans="1:14" ht="48" customHeight="1">
      <c r="A16" s="25" t="s">
        <v>25</v>
      </c>
      <c r="B16" s="2"/>
      <c r="C16" s="25" t="s">
        <v>32</v>
      </c>
      <c r="D16" s="1">
        <v>623.7</v>
      </c>
      <c r="E16" s="27"/>
      <c r="F16" s="16"/>
      <c r="G16" s="28">
        <v>623.7</v>
      </c>
      <c r="H16" s="29"/>
      <c r="I16" s="27">
        <v>176.1</v>
      </c>
      <c r="J16" s="16" t="s">
        <v>65</v>
      </c>
      <c r="K16" s="24">
        <f>I16</f>
        <v>176.1</v>
      </c>
      <c r="L16" s="32">
        <f>G16-I16</f>
        <v>447.6</v>
      </c>
      <c r="M16" s="4"/>
      <c r="N16" s="4"/>
    </row>
    <row r="17" spans="1:14" ht="33.75" customHeight="1">
      <c r="A17" s="25" t="s">
        <v>25</v>
      </c>
      <c r="B17" s="2"/>
      <c r="C17" s="25" t="s">
        <v>33</v>
      </c>
      <c r="D17" s="1"/>
      <c r="E17" s="27">
        <v>0.2</v>
      </c>
      <c r="F17" s="16" t="s">
        <v>34</v>
      </c>
      <c r="G17" s="28">
        <f>E17</f>
        <v>0.2</v>
      </c>
      <c r="H17" s="29">
        <v>0.2</v>
      </c>
      <c r="I17" s="27"/>
      <c r="J17" s="16" t="s">
        <v>34</v>
      </c>
      <c r="K17" s="24">
        <f>H17</f>
        <v>0.2</v>
      </c>
      <c r="L17" s="32">
        <f>G17-K17</f>
        <v>0</v>
      </c>
      <c r="M17" s="4"/>
      <c r="N17" s="4"/>
    </row>
    <row r="18" spans="1:14" ht="38.25" customHeight="1">
      <c r="A18" s="25" t="s">
        <v>25</v>
      </c>
      <c r="B18" s="2"/>
      <c r="C18" s="17" t="s">
        <v>35</v>
      </c>
      <c r="D18" s="1"/>
      <c r="E18" s="27">
        <v>60</v>
      </c>
      <c r="F18" s="16" t="s">
        <v>59</v>
      </c>
      <c r="G18" s="28">
        <f aca="true" t="shared" si="0" ref="G18:G32">E18</f>
        <v>60</v>
      </c>
      <c r="H18" s="29"/>
      <c r="I18" s="27"/>
      <c r="J18" s="16"/>
      <c r="K18" s="24"/>
      <c r="L18" s="30">
        <f>G18</f>
        <v>60</v>
      </c>
      <c r="M18" s="4"/>
      <c r="N18" s="4"/>
    </row>
    <row r="19" spans="1:14" ht="80.25" customHeight="1">
      <c r="A19" s="25" t="s">
        <v>25</v>
      </c>
      <c r="B19" s="2"/>
      <c r="C19" s="17" t="s">
        <v>36</v>
      </c>
      <c r="D19" s="10"/>
      <c r="E19" s="27">
        <v>4</v>
      </c>
      <c r="F19" s="16" t="s">
        <v>37</v>
      </c>
      <c r="G19" s="28">
        <f t="shared" si="0"/>
        <v>4</v>
      </c>
      <c r="H19" s="29">
        <v>4</v>
      </c>
      <c r="I19" s="27"/>
      <c r="J19" s="16" t="s">
        <v>37</v>
      </c>
      <c r="K19" s="24">
        <f>H19</f>
        <v>4</v>
      </c>
      <c r="L19" s="30">
        <f>G19-K19</f>
        <v>0</v>
      </c>
      <c r="M19" s="4"/>
      <c r="N19" s="4"/>
    </row>
    <row r="20" spans="1:14" ht="53.25" customHeight="1">
      <c r="A20" s="25" t="s">
        <v>25</v>
      </c>
      <c r="B20" s="2"/>
      <c r="C20" s="20" t="s">
        <v>38</v>
      </c>
      <c r="D20" s="1"/>
      <c r="E20" s="27">
        <v>7.8</v>
      </c>
      <c r="F20" s="16" t="s">
        <v>61</v>
      </c>
      <c r="G20" s="28">
        <f t="shared" si="0"/>
        <v>7.8</v>
      </c>
      <c r="H20" s="29"/>
      <c r="I20" s="27"/>
      <c r="J20" s="16"/>
      <c r="K20" s="24"/>
      <c r="L20" s="30">
        <f>G20</f>
        <v>7.8</v>
      </c>
      <c r="M20" s="4"/>
      <c r="N20" s="4"/>
    </row>
    <row r="21" spans="1:14" ht="72.75" customHeight="1">
      <c r="A21" s="25" t="s">
        <v>25</v>
      </c>
      <c r="B21" s="2"/>
      <c r="C21" s="17" t="s">
        <v>39</v>
      </c>
      <c r="D21" s="1"/>
      <c r="E21" s="31">
        <v>3.5</v>
      </c>
      <c r="F21" s="16" t="s">
        <v>62</v>
      </c>
      <c r="G21" s="28">
        <f t="shared" si="0"/>
        <v>3.5</v>
      </c>
      <c r="H21" s="29">
        <v>3.5</v>
      </c>
      <c r="I21" s="27"/>
      <c r="J21" s="16" t="s">
        <v>62</v>
      </c>
      <c r="K21" s="24">
        <f aca="true" t="shared" si="1" ref="K21:K26">H21</f>
        <v>3.5</v>
      </c>
      <c r="L21" s="30">
        <f>G21-K21</f>
        <v>0</v>
      </c>
      <c r="M21" s="4"/>
      <c r="N21" s="4"/>
    </row>
    <row r="22" spans="1:14" ht="58.5" customHeight="1">
      <c r="A22" s="25" t="s">
        <v>25</v>
      </c>
      <c r="B22" s="2"/>
      <c r="C22" s="17" t="s">
        <v>40</v>
      </c>
      <c r="D22" s="1"/>
      <c r="E22" s="31">
        <v>14.3</v>
      </c>
      <c r="F22" s="16" t="s">
        <v>41</v>
      </c>
      <c r="G22" s="28">
        <f t="shared" si="0"/>
        <v>14.3</v>
      </c>
      <c r="H22" s="29">
        <v>4.9</v>
      </c>
      <c r="I22" s="27"/>
      <c r="J22" s="16" t="s">
        <v>69</v>
      </c>
      <c r="K22" s="24">
        <f t="shared" si="1"/>
        <v>4.9</v>
      </c>
      <c r="L22" s="30">
        <f>G22-H22</f>
        <v>9.4</v>
      </c>
      <c r="M22" s="4"/>
      <c r="N22" s="4"/>
    </row>
    <row r="23" spans="1:14" ht="58.5" customHeight="1">
      <c r="A23" s="25" t="s">
        <v>25</v>
      </c>
      <c r="B23" s="2"/>
      <c r="C23" s="17" t="s">
        <v>42</v>
      </c>
      <c r="D23" s="1"/>
      <c r="E23" s="31">
        <v>35.9</v>
      </c>
      <c r="F23" s="16" t="s">
        <v>43</v>
      </c>
      <c r="G23" s="28">
        <f t="shared" si="0"/>
        <v>35.9</v>
      </c>
      <c r="H23" s="29">
        <v>1.6</v>
      </c>
      <c r="I23" s="27"/>
      <c r="J23" s="16" t="s">
        <v>68</v>
      </c>
      <c r="K23" s="24">
        <f t="shared" si="1"/>
        <v>1.6</v>
      </c>
      <c r="L23" s="30">
        <f aca="true" t="shared" si="2" ref="L23:L32">G23-H23</f>
        <v>34.3</v>
      </c>
      <c r="M23" s="4"/>
      <c r="N23" s="4"/>
    </row>
    <row r="24" spans="1:14" ht="58.5" customHeight="1">
      <c r="A24" s="25" t="s">
        <v>25</v>
      </c>
      <c r="B24" s="2"/>
      <c r="C24" s="17" t="s">
        <v>44</v>
      </c>
      <c r="D24" s="1"/>
      <c r="E24" s="31">
        <v>40.1</v>
      </c>
      <c r="F24" s="16" t="s">
        <v>45</v>
      </c>
      <c r="G24" s="28">
        <f t="shared" si="0"/>
        <v>40.1</v>
      </c>
      <c r="H24" s="29">
        <v>8.9</v>
      </c>
      <c r="I24" s="27"/>
      <c r="J24" s="16" t="s">
        <v>45</v>
      </c>
      <c r="K24" s="24">
        <f t="shared" si="1"/>
        <v>8.9</v>
      </c>
      <c r="L24" s="30">
        <f t="shared" si="2"/>
        <v>31.200000000000003</v>
      </c>
      <c r="M24" s="4"/>
      <c r="N24" s="4"/>
    </row>
    <row r="25" spans="1:14" ht="58.5" customHeight="1">
      <c r="A25" s="25" t="s">
        <v>25</v>
      </c>
      <c r="B25" s="2"/>
      <c r="C25" s="17" t="s">
        <v>46</v>
      </c>
      <c r="D25" s="1"/>
      <c r="E25" s="31">
        <v>0.2</v>
      </c>
      <c r="F25" s="16" t="s">
        <v>56</v>
      </c>
      <c r="G25" s="28">
        <f t="shared" si="0"/>
        <v>0.2</v>
      </c>
      <c r="H25" s="29">
        <v>0.2</v>
      </c>
      <c r="I25" s="27"/>
      <c r="J25" s="16" t="s">
        <v>56</v>
      </c>
      <c r="K25" s="24">
        <f t="shared" si="1"/>
        <v>0.2</v>
      </c>
      <c r="L25" s="30">
        <f t="shared" si="2"/>
        <v>0</v>
      </c>
      <c r="M25" s="4"/>
      <c r="N25" s="4"/>
    </row>
    <row r="26" spans="1:14" ht="58.5" customHeight="1">
      <c r="A26" s="25" t="s">
        <v>25</v>
      </c>
      <c r="B26" s="2"/>
      <c r="C26" s="17" t="s">
        <v>47</v>
      </c>
      <c r="D26" s="1"/>
      <c r="E26" s="31">
        <v>24.5</v>
      </c>
      <c r="F26" s="16" t="s">
        <v>48</v>
      </c>
      <c r="G26" s="28">
        <f t="shared" si="0"/>
        <v>24.5</v>
      </c>
      <c r="H26" s="29">
        <v>3.3</v>
      </c>
      <c r="I26" s="27"/>
      <c r="J26" s="16" t="s">
        <v>67</v>
      </c>
      <c r="K26" s="24">
        <f t="shared" si="1"/>
        <v>3.3</v>
      </c>
      <c r="L26" s="30">
        <f t="shared" si="2"/>
        <v>21.2</v>
      </c>
      <c r="M26" s="4"/>
      <c r="N26" s="4"/>
    </row>
    <row r="27" spans="1:14" ht="58.5" customHeight="1">
      <c r="A27" s="25" t="s">
        <v>25</v>
      </c>
      <c r="B27" s="2"/>
      <c r="C27" s="17" t="s">
        <v>49</v>
      </c>
      <c r="D27" s="1"/>
      <c r="E27" s="31">
        <v>50</v>
      </c>
      <c r="F27" s="16" t="s">
        <v>50</v>
      </c>
      <c r="G27" s="28">
        <f t="shared" si="0"/>
        <v>50</v>
      </c>
      <c r="H27" s="29"/>
      <c r="I27" s="27"/>
      <c r="J27" s="16"/>
      <c r="K27" s="24"/>
      <c r="L27" s="30">
        <f t="shared" si="2"/>
        <v>50</v>
      </c>
      <c r="M27" s="4"/>
      <c r="N27" s="4"/>
    </row>
    <row r="28" spans="1:14" ht="58.5" customHeight="1">
      <c r="A28" s="25" t="s">
        <v>25</v>
      </c>
      <c r="B28" s="2"/>
      <c r="C28" s="17" t="s">
        <v>51</v>
      </c>
      <c r="D28" s="1"/>
      <c r="E28" s="31">
        <v>0.8</v>
      </c>
      <c r="F28" s="16" t="s">
        <v>52</v>
      </c>
      <c r="G28" s="28">
        <f t="shared" si="0"/>
        <v>0.8</v>
      </c>
      <c r="H28" s="29">
        <v>0.8</v>
      </c>
      <c r="I28" s="27"/>
      <c r="J28" s="16" t="s">
        <v>52</v>
      </c>
      <c r="K28" s="24">
        <f>H28</f>
        <v>0.8</v>
      </c>
      <c r="L28" s="30">
        <f t="shared" si="2"/>
        <v>0</v>
      </c>
      <c r="M28" s="4"/>
      <c r="N28" s="4"/>
    </row>
    <row r="29" spans="1:14" ht="45" customHeight="1">
      <c r="A29" s="25" t="s">
        <v>25</v>
      </c>
      <c r="B29" s="2"/>
      <c r="C29" s="17" t="s">
        <v>53</v>
      </c>
      <c r="D29" s="1"/>
      <c r="E29" s="27">
        <v>7.7</v>
      </c>
      <c r="F29" s="29" t="s">
        <v>45</v>
      </c>
      <c r="G29" s="28">
        <f t="shared" si="0"/>
        <v>7.7</v>
      </c>
      <c r="H29" s="29">
        <v>3.2</v>
      </c>
      <c r="I29" s="27"/>
      <c r="J29" s="16" t="s">
        <v>45</v>
      </c>
      <c r="K29" s="24">
        <f>H29</f>
        <v>3.2</v>
      </c>
      <c r="L29" s="30">
        <f t="shared" si="2"/>
        <v>4.5</v>
      </c>
      <c r="M29" s="4"/>
      <c r="N29" s="4"/>
    </row>
    <row r="30" spans="1:14" ht="49.5" customHeight="1">
      <c r="A30" s="25" t="s">
        <v>25</v>
      </c>
      <c r="B30" s="2"/>
      <c r="C30" s="17" t="s">
        <v>54</v>
      </c>
      <c r="D30" s="1"/>
      <c r="E30" s="27">
        <v>8.7</v>
      </c>
      <c r="F30" s="29" t="s">
        <v>55</v>
      </c>
      <c r="G30" s="28">
        <f t="shared" si="0"/>
        <v>8.7</v>
      </c>
      <c r="H30" s="29">
        <v>8.7</v>
      </c>
      <c r="I30" s="27"/>
      <c r="J30" s="16" t="s">
        <v>55</v>
      </c>
      <c r="K30" s="24">
        <f>H30</f>
        <v>8.7</v>
      </c>
      <c r="L30" s="30">
        <f t="shared" si="2"/>
        <v>0</v>
      </c>
      <c r="M30" s="4"/>
      <c r="N30" s="4"/>
    </row>
    <row r="31" spans="1:14" ht="49.5" customHeight="1">
      <c r="A31" s="25" t="s">
        <v>25</v>
      </c>
      <c r="B31" s="2"/>
      <c r="C31" s="17" t="s">
        <v>35</v>
      </c>
      <c r="D31" s="1"/>
      <c r="E31" s="27">
        <v>0</v>
      </c>
      <c r="F31" s="29" t="s">
        <v>57</v>
      </c>
      <c r="G31" s="28">
        <f>E31</f>
        <v>0</v>
      </c>
      <c r="H31" s="29"/>
      <c r="I31" s="27"/>
      <c r="J31" s="16"/>
      <c r="K31" s="24"/>
      <c r="L31" s="30">
        <f t="shared" si="2"/>
        <v>0</v>
      </c>
      <c r="M31" s="4"/>
      <c r="N31" s="4"/>
    </row>
    <row r="32" spans="1:14" ht="49.5" customHeight="1">
      <c r="A32" s="25" t="s">
        <v>25</v>
      </c>
      <c r="B32" s="2"/>
      <c r="C32" s="17" t="s">
        <v>60</v>
      </c>
      <c r="D32" s="1"/>
      <c r="E32" s="27">
        <v>7.2</v>
      </c>
      <c r="F32" s="29" t="s">
        <v>66</v>
      </c>
      <c r="G32" s="28">
        <f t="shared" si="0"/>
        <v>7.2</v>
      </c>
      <c r="H32" s="29">
        <v>0.7</v>
      </c>
      <c r="I32" s="27"/>
      <c r="J32" s="16" t="s">
        <v>45</v>
      </c>
      <c r="K32" s="24">
        <f>H32</f>
        <v>0.7</v>
      </c>
      <c r="L32" s="30">
        <f t="shared" si="2"/>
        <v>6.5</v>
      </c>
      <c r="M32" s="4"/>
      <c r="N32" s="4"/>
    </row>
    <row r="33" spans="1:14" ht="33" customHeight="1">
      <c r="A33" s="33" t="s">
        <v>70</v>
      </c>
      <c r="B33" s="34"/>
      <c r="C33" s="17"/>
      <c r="D33" s="13">
        <f>D16</f>
        <v>623.7</v>
      </c>
      <c r="E33" s="35">
        <f>SUM(E11:E32)</f>
        <v>325.79999999999995</v>
      </c>
      <c r="F33" s="36"/>
      <c r="G33" s="37">
        <f>SUM(G11:G32)</f>
        <v>949.5000000000001</v>
      </c>
      <c r="H33" s="36">
        <f>SUM(H11:H32)</f>
        <v>85.70000000000002</v>
      </c>
      <c r="I33" s="35">
        <f>I16</f>
        <v>176.1</v>
      </c>
      <c r="J33" s="38"/>
      <c r="K33" s="37">
        <f>H33+I33</f>
        <v>261.8</v>
      </c>
      <c r="L33" s="39">
        <f>G33-K33</f>
        <v>687.7</v>
      </c>
      <c r="M33" s="4"/>
      <c r="N33" s="4"/>
    </row>
    <row r="34" spans="1:14" ht="33" customHeight="1">
      <c r="A34" s="33" t="s">
        <v>71</v>
      </c>
      <c r="B34" s="2"/>
      <c r="C34" s="17" t="s">
        <v>72</v>
      </c>
      <c r="D34" s="26"/>
      <c r="E34" s="27">
        <v>14.1</v>
      </c>
      <c r="F34" s="29" t="s">
        <v>76</v>
      </c>
      <c r="G34" s="24">
        <f>E34</f>
        <v>14.1</v>
      </c>
      <c r="H34" s="29"/>
      <c r="I34" s="27"/>
      <c r="J34" s="16"/>
      <c r="K34" s="24"/>
      <c r="L34" s="30">
        <f>G34-H34</f>
        <v>14.1</v>
      </c>
      <c r="M34" s="4"/>
      <c r="N34" s="4"/>
    </row>
    <row r="35" spans="1:14" ht="33" customHeight="1">
      <c r="A35" s="33" t="s">
        <v>71</v>
      </c>
      <c r="B35" s="2"/>
      <c r="C35" s="17" t="s">
        <v>73</v>
      </c>
      <c r="D35" s="26"/>
      <c r="E35" s="27">
        <v>98</v>
      </c>
      <c r="F35" s="29" t="s">
        <v>75</v>
      </c>
      <c r="G35" s="24">
        <f aca="true" t="shared" si="3" ref="G35:G88">E35</f>
        <v>98</v>
      </c>
      <c r="H35" s="29"/>
      <c r="I35" s="27"/>
      <c r="J35" s="16"/>
      <c r="K35" s="24"/>
      <c r="L35" s="30">
        <f>G35-H35</f>
        <v>98</v>
      </c>
      <c r="M35" s="4"/>
      <c r="N35" s="4"/>
    </row>
    <row r="36" spans="1:14" ht="33" customHeight="1">
      <c r="A36" s="33" t="s">
        <v>71</v>
      </c>
      <c r="B36" s="2"/>
      <c r="C36" s="17" t="s">
        <v>32</v>
      </c>
      <c r="D36" s="26"/>
      <c r="E36" s="27"/>
      <c r="F36" s="29"/>
      <c r="G36" s="24"/>
      <c r="H36" s="29"/>
      <c r="I36" s="27">
        <f>L16</f>
        <v>447.6</v>
      </c>
      <c r="J36" s="16" t="s">
        <v>146</v>
      </c>
      <c r="K36" s="24">
        <f>I36</f>
        <v>447.6</v>
      </c>
      <c r="L36" s="30">
        <f>L16-K36</f>
        <v>0</v>
      </c>
      <c r="M36" s="4"/>
      <c r="N36" s="4"/>
    </row>
    <row r="37" spans="1:14" ht="33" customHeight="1">
      <c r="A37" s="33" t="s">
        <v>71</v>
      </c>
      <c r="B37" s="2"/>
      <c r="C37" s="17" t="s">
        <v>21</v>
      </c>
      <c r="D37" s="26"/>
      <c r="E37" s="27"/>
      <c r="F37" s="29"/>
      <c r="G37" s="24"/>
      <c r="H37" s="29">
        <v>15.2</v>
      </c>
      <c r="I37" s="27"/>
      <c r="J37" s="16" t="s">
        <v>24</v>
      </c>
      <c r="K37" s="24">
        <v>15.2</v>
      </c>
      <c r="L37" s="30">
        <f>L11-K37</f>
        <v>0</v>
      </c>
      <c r="M37" s="4"/>
      <c r="N37" s="4"/>
    </row>
    <row r="38" spans="1:14" ht="52.5" customHeight="1">
      <c r="A38" s="33" t="s">
        <v>71</v>
      </c>
      <c r="B38" s="2"/>
      <c r="C38" s="17" t="s">
        <v>54</v>
      </c>
      <c r="D38" s="26"/>
      <c r="E38" s="27">
        <v>55</v>
      </c>
      <c r="F38" s="29" t="s">
        <v>74</v>
      </c>
      <c r="G38" s="24">
        <f t="shared" si="3"/>
        <v>55</v>
      </c>
      <c r="H38" s="29"/>
      <c r="I38" s="27"/>
      <c r="J38" s="16"/>
      <c r="K38" s="24"/>
      <c r="L38" s="30">
        <f>G38-H38</f>
        <v>55</v>
      </c>
      <c r="M38" s="4"/>
      <c r="N38" s="4"/>
    </row>
    <row r="39" spans="1:14" ht="36.75" customHeight="1">
      <c r="A39" s="33" t="s">
        <v>71</v>
      </c>
      <c r="B39" s="2"/>
      <c r="C39" s="17" t="s">
        <v>77</v>
      </c>
      <c r="D39" s="26"/>
      <c r="E39" s="27">
        <v>135.6</v>
      </c>
      <c r="F39" s="29" t="s">
        <v>147</v>
      </c>
      <c r="G39" s="24">
        <f t="shared" si="3"/>
        <v>135.6</v>
      </c>
      <c r="H39" s="29"/>
      <c r="I39" s="27"/>
      <c r="J39" s="16"/>
      <c r="K39" s="24"/>
      <c r="L39" s="30">
        <f>G39-H39</f>
        <v>135.6</v>
      </c>
      <c r="M39" s="4"/>
      <c r="N39" s="4"/>
    </row>
    <row r="40" spans="1:14" ht="33" customHeight="1">
      <c r="A40" s="33" t="s">
        <v>71</v>
      </c>
      <c r="B40" s="2"/>
      <c r="C40" s="17" t="s">
        <v>78</v>
      </c>
      <c r="D40" s="26"/>
      <c r="E40" s="27">
        <v>0.9</v>
      </c>
      <c r="F40" s="29" t="s">
        <v>79</v>
      </c>
      <c r="G40" s="24">
        <f t="shared" si="3"/>
        <v>0.9</v>
      </c>
      <c r="H40" s="27">
        <v>0.9</v>
      </c>
      <c r="I40" s="27"/>
      <c r="J40" s="16" t="s">
        <v>148</v>
      </c>
      <c r="K40" s="24">
        <f>H40</f>
        <v>0.9</v>
      </c>
      <c r="L40" s="30">
        <f>G40-K40</f>
        <v>0</v>
      </c>
      <c r="M40" s="4"/>
      <c r="N40" s="4"/>
    </row>
    <row r="41" spans="1:14" ht="63" customHeight="1">
      <c r="A41" s="33" t="s">
        <v>71</v>
      </c>
      <c r="B41" s="2"/>
      <c r="C41" s="17" t="s">
        <v>81</v>
      </c>
      <c r="D41" s="26"/>
      <c r="E41" s="27">
        <v>184</v>
      </c>
      <c r="F41" s="29" t="s">
        <v>80</v>
      </c>
      <c r="G41" s="24">
        <f t="shared" si="3"/>
        <v>184</v>
      </c>
      <c r="H41" s="27"/>
      <c r="I41" s="27"/>
      <c r="J41" s="16"/>
      <c r="K41" s="24"/>
      <c r="L41" s="30">
        <f aca="true" t="shared" si="4" ref="L41:L88">G41-K41</f>
        <v>184</v>
      </c>
      <c r="M41" s="4"/>
      <c r="N41" s="4"/>
    </row>
    <row r="42" spans="1:14" ht="54.75" customHeight="1">
      <c r="A42" s="33" t="s">
        <v>71</v>
      </c>
      <c r="B42" s="2"/>
      <c r="C42" s="17" t="s">
        <v>83</v>
      </c>
      <c r="D42" s="26"/>
      <c r="E42" s="27">
        <v>8.9</v>
      </c>
      <c r="F42" s="29" t="s">
        <v>82</v>
      </c>
      <c r="G42" s="24">
        <f t="shared" si="3"/>
        <v>8.9</v>
      </c>
      <c r="H42" s="27">
        <v>8.9</v>
      </c>
      <c r="I42" s="27"/>
      <c r="J42" s="16" t="s">
        <v>82</v>
      </c>
      <c r="K42" s="24">
        <f>H42</f>
        <v>8.9</v>
      </c>
      <c r="L42" s="30">
        <f t="shared" si="4"/>
        <v>0</v>
      </c>
      <c r="M42" s="4"/>
      <c r="N42" s="4"/>
    </row>
    <row r="43" spans="1:14" ht="39" customHeight="1">
      <c r="A43" s="33" t="s">
        <v>71</v>
      </c>
      <c r="B43" s="2"/>
      <c r="C43" s="17" t="s">
        <v>84</v>
      </c>
      <c r="D43" s="26"/>
      <c r="E43" s="27">
        <v>130.5</v>
      </c>
      <c r="F43" s="29" t="s">
        <v>85</v>
      </c>
      <c r="G43" s="24">
        <f t="shared" si="3"/>
        <v>130.5</v>
      </c>
      <c r="H43" s="27"/>
      <c r="I43" s="27"/>
      <c r="J43" s="16"/>
      <c r="K43" s="24"/>
      <c r="L43" s="30">
        <f t="shared" si="4"/>
        <v>130.5</v>
      </c>
      <c r="M43" s="4"/>
      <c r="N43" s="4"/>
    </row>
    <row r="44" spans="1:14" ht="33" customHeight="1">
      <c r="A44" s="33" t="s">
        <v>71</v>
      </c>
      <c r="B44" s="2"/>
      <c r="C44" s="17" t="s">
        <v>86</v>
      </c>
      <c r="D44" s="26"/>
      <c r="E44" s="27">
        <v>118</v>
      </c>
      <c r="F44" s="29" t="s">
        <v>87</v>
      </c>
      <c r="G44" s="24">
        <f t="shared" si="3"/>
        <v>118</v>
      </c>
      <c r="H44" s="27"/>
      <c r="I44" s="27"/>
      <c r="J44" s="16"/>
      <c r="K44" s="24"/>
      <c r="L44" s="30">
        <f t="shared" si="4"/>
        <v>118</v>
      </c>
      <c r="M44" s="4"/>
      <c r="N44" s="4"/>
    </row>
    <row r="45" spans="1:14" ht="33" customHeight="1">
      <c r="A45" s="33" t="s">
        <v>71</v>
      </c>
      <c r="B45" s="2"/>
      <c r="C45" s="17" t="s">
        <v>77</v>
      </c>
      <c r="D45" s="26"/>
      <c r="E45" s="27">
        <v>10</v>
      </c>
      <c r="F45" s="29" t="s">
        <v>88</v>
      </c>
      <c r="G45" s="24">
        <f t="shared" si="3"/>
        <v>10</v>
      </c>
      <c r="H45" s="27">
        <v>10</v>
      </c>
      <c r="I45" s="27"/>
      <c r="J45" s="16" t="s">
        <v>158</v>
      </c>
      <c r="K45" s="24">
        <v>10</v>
      </c>
      <c r="L45" s="30">
        <f t="shared" si="4"/>
        <v>0</v>
      </c>
      <c r="M45" s="4"/>
      <c r="N45" s="4"/>
    </row>
    <row r="46" spans="1:14" ht="53.25" customHeight="1">
      <c r="A46" s="33" t="s">
        <v>71</v>
      </c>
      <c r="B46" s="2"/>
      <c r="C46" s="17" t="s">
        <v>89</v>
      </c>
      <c r="D46" s="26"/>
      <c r="E46" s="27">
        <v>6.4</v>
      </c>
      <c r="F46" s="29" t="s">
        <v>94</v>
      </c>
      <c r="G46" s="24">
        <f t="shared" si="3"/>
        <v>6.4</v>
      </c>
      <c r="H46" s="27"/>
      <c r="I46" s="27"/>
      <c r="J46" s="16"/>
      <c r="K46" s="24">
        <f>H46</f>
        <v>0</v>
      </c>
      <c r="L46" s="30">
        <f t="shared" si="4"/>
        <v>6.4</v>
      </c>
      <c r="M46" s="4"/>
      <c r="N46" s="4"/>
    </row>
    <row r="47" spans="1:14" ht="33" customHeight="1">
      <c r="A47" s="33" t="s">
        <v>71</v>
      </c>
      <c r="B47" s="2"/>
      <c r="C47" s="17" t="s">
        <v>90</v>
      </c>
      <c r="D47" s="26"/>
      <c r="E47" s="27">
        <v>67.7</v>
      </c>
      <c r="F47" s="29" t="s">
        <v>91</v>
      </c>
      <c r="G47" s="24">
        <f t="shared" si="3"/>
        <v>67.7</v>
      </c>
      <c r="H47" s="27"/>
      <c r="I47" s="27"/>
      <c r="J47" s="16"/>
      <c r="K47" s="24"/>
      <c r="L47" s="30">
        <f t="shared" si="4"/>
        <v>67.7</v>
      </c>
      <c r="M47" s="4"/>
      <c r="N47" s="4"/>
    </row>
    <row r="48" spans="1:14" ht="33" customHeight="1">
      <c r="A48" s="33" t="s">
        <v>71</v>
      </c>
      <c r="B48" s="2"/>
      <c r="C48" s="17" t="s">
        <v>92</v>
      </c>
      <c r="D48" s="26"/>
      <c r="E48" s="27">
        <v>140</v>
      </c>
      <c r="F48" s="29" t="s">
        <v>93</v>
      </c>
      <c r="G48" s="24">
        <f t="shared" si="3"/>
        <v>140</v>
      </c>
      <c r="H48" s="27">
        <v>140</v>
      </c>
      <c r="I48" s="27"/>
      <c r="J48" s="16" t="s">
        <v>93</v>
      </c>
      <c r="K48" s="24">
        <v>140</v>
      </c>
      <c r="L48" s="30">
        <f t="shared" si="4"/>
        <v>0</v>
      </c>
      <c r="M48" s="4"/>
      <c r="N48" s="4"/>
    </row>
    <row r="49" spans="1:14" ht="33" customHeight="1">
      <c r="A49" s="33" t="s">
        <v>71</v>
      </c>
      <c r="B49" s="2"/>
      <c r="C49" s="17" t="s">
        <v>95</v>
      </c>
      <c r="D49" s="26"/>
      <c r="E49" s="27">
        <v>94</v>
      </c>
      <c r="F49" s="29" t="s">
        <v>96</v>
      </c>
      <c r="G49" s="24">
        <f t="shared" si="3"/>
        <v>94</v>
      </c>
      <c r="H49" s="27"/>
      <c r="I49" s="27"/>
      <c r="J49" s="16"/>
      <c r="K49" s="24"/>
      <c r="L49" s="30">
        <f t="shared" si="4"/>
        <v>94</v>
      </c>
      <c r="M49" s="4"/>
      <c r="N49" s="4"/>
    </row>
    <row r="50" spans="1:14" ht="57" customHeight="1">
      <c r="A50" s="33" t="s">
        <v>71</v>
      </c>
      <c r="B50" s="2"/>
      <c r="C50" s="17" t="s">
        <v>97</v>
      </c>
      <c r="D50" s="26"/>
      <c r="E50" s="27">
        <v>9</v>
      </c>
      <c r="F50" s="29" t="s">
        <v>98</v>
      </c>
      <c r="G50" s="24">
        <f t="shared" si="3"/>
        <v>9</v>
      </c>
      <c r="H50" s="27"/>
      <c r="I50" s="27"/>
      <c r="J50" s="16"/>
      <c r="K50" s="24"/>
      <c r="L50" s="30">
        <f t="shared" si="4"/>
        <v>9</v>
      </c>
      <c r="M50" s="4"/>
      <c r="N50" s="4"/>
    </row>
    <row r="51" spans="1:14" ht="112.5" customHeight="1">
      <c r="A51" s="33" t="s">
        <v>71</v>
      </c>
      <c r="B51" s="2"/>
      <c r="C51" s="17" t="s">
        <v>92</v>
      </c>
      <c r="D51" s="26"/>
      <c r="E51" s="27">
        <v>2687.9</v>
      </c>
      <c r="F51" s="29" t="s">
        <v>233</v>
      </c>
      <c r="G51" s="24">
        <f>E51</f>
        <v>2687.9</v>
      </c>
      <c r="H51" s="27">
        <v>1918</v>
      </c>
      <c r="I51" s="27"/>
      <c r="J51" s="16" t="s">
        <v>153</v>
      </c>
      <c r="K51" s="24">
        <f>H51</f>
        <v>1918</v>
      </c>
      <c r="L51" s="30">
        <f>G51-K51</f>
        <v>769.9000000000001</v>
      </c>
      <c r="M51" s="4"/>
      <c r="N51" s="4"/>
    </row>
    <row r="52" spans="1:14" ht="63.75" customHeight="1">
      <c r="A52" s="33" t="s">
        <v>71</v>
      </c>
      <c r="B52" s="2"/>
      <c r="C52" s="17" t="s">
        <v>35</v>
      </c>
      <c r="D52" s="26"/>
      <c r="E52" s="27">
        <v>2154.84</v>
      </c>
      <c r="F52" s="29" t="s">
        <v>234</v>
      </c>
      <c r="G52" s="24">
        <f>E52</f>
        <v>2154.84</v>
      </c>
      <c r="H52" s="27"/>
      <c r="I52" s="27"/>
      <c r="J52" s="16"/>
      <c r="K52" s="24"/>
      <c r="L52" s="30">
        <f>G52-K52</f>
        <v>2154.84</v>
      </c>
      <c r="M52" s="4"/>
      <c r="N52" s="4"/>
    </row>
    <row r="53" spans="1:14" ht="54" customHeight="1">
      <c r="A53" s="33" t="s">
        <v>71</v>
      </c>
      <c r="B53" s="2"/>
      <c r="C53" s="17" t="s">
        <v>99</v>
      </c>
      <c r="D53" s="26"/>
      <c r="E53" s="27">
        <v>13.01</v>
      </c>
      <c r="F53" s="29" t="s">
        <v>100</v>
      </c>
      <c r="G53" s="24">
        <f t="shared" si="3"/>
        <v>13.01</v>
      </c>
      <c r="H53" s="27">
        <v>13.01</v>
      </c>
      <c r="I53" s="27"/>
      <c r="J53" s="16" t="s">
        <v>100</v>
      </c>
      <c r="K53" s="24">
        <f>H53</f>
        <v>13.01</v>
      </c>
      <c r="L53" s="30">
        <f t="shared" si="4"/>
        <v>0</v>
      </c>
      <c r="M53" s="4"/>
      <c r="N53" s="4"/>
    </row>
    <row r="54" spans="1:14" ht="49.5" customHeight="1">
      <c r="A54" s="33" t="s">
        <v>71</v>
      </c>
      <c r="B54" s="2"/>
      <c r="C54" s="17" t="s">
        <v>35</v>
      </c>
      <c r="D54" s="26"/>
      <c r="E54" s="27">
        <v>67.7</v>
      </c>
      <c r="F54" s="29" t="s">
        <v>91</v>
      </c>
      <c r="G54" s="24">
        <f t="shared" si="3"/>
        <v>67.7</v>
      </c>
      <c r="H54" s="27">
        <v>43.2</v>
      </c>
      <c r="I54" s="27"/>
      <c r="J54" s="16" t="s">
        <v>152</v>
      </c>
      <c r="K54" s="24">
        <f aca="true" t="shared" si="5" ref="K54:K88">H54</f>
        <v>43.2</v>
      </c>
      <c r="L54" s="30">
        <f t="shared" si="4"/>
        <v>24.5</v>
      </c>
      <c r="M54" s="4"/>
      <c r="N54" s="4"/>
    </row>
    <row r="55" spans="1:14" ht="33" customHeight="1">
      <c r="A55" s="33" t="s">
        <v>71</v>
      </c>
      <c r="B55" s="2"/>
      <c r="C55" s="17" t="s">
        <v>101</v>
      </c>
      <c r="D55" s="26"/>
      <c r="E55" s="27">
        <v>6.5</v>
      </c>
      <c r="F55" s="29" t="s">
        <v>102</v>
      </c>
      <c r="G55" s="24">
        <f t="shared" si="3"/>
        <v>6.5</v>
      </c>
      <c r="H55" s="27">
        <v>6.5</v>
      </c>
      <c r="I55" s="27"/>
      <c r="J55" s="16" t="s">
        <v>102</v>
      </c>
      <c r="K55" s="24">
        <f t="shared" si="5"/>
        <v>6.5</v>
      </c>
      <c r="L55" s="30">
        <f t="shared" si="4"/>
        <v>0</v>
      </c>
      <c r="M55" s="4"/>
      <c r="N55" s="4"/>
    </row>
    <row r="56" spans="1:14" ht="44.25" customHeight="1">
      <c r="A56" s="33" t="s">
        <v>71</v>
      </c>
      <c r="B56" s="2"/>
      <c r="C56" s="17" t="s">
        <v>35</v>
      </c>
      <c r="D56" s="26"/>
      <c r="E56" s="27">
        <v>4.5</v>
      </c>
      <c r="F56" s="29" t="s">
        <v>103</v>
      </c>
      <c r="G56" s="24">
        <f t="shared" si="3"/>
        <v>4.5</v>
      </c>
      <c r="H56" s="27"/>
      <c r="I56" s="27"/>
      <c r="J56" s="16"/>
      <c r="K56" s="24">
        <f t="shared" si="5"/>
        <v>0</v>
      </c>
      <c r="L56" s="30">
        <f t="shared" si="4"/>
        <v>4.5</v>
      </c>
      <c r="M56" s="4"/>
      <c r="N56" s="4"/>
    </row>
    <row r="57" spans="1:14" ht="33" customHeight="1">
      <c r="A57" s="33" t="s">
        <v>71</v>
      </c>
      <c r="B57" s="2"/>
      <c r="C57" s="17" t="s">
        <v>89</v>
      </c>
      <c r="D57" s="26"/>
      <c r="E57" s="27">
        <v>2.7</v>
      </c>
      <c r="F57" s="29" t="s">
        <v>104</v>
      </c>
      <c r="G57" s="24">
        <f t="shared" si="3"/>
        <v>2.7</v>
      </c>
      <c r="H57" s="27">
        <v>2.7</v>
      </c>
      <c r="I57" s="27"/>
      <c r="J57" s="16" t="s">
        <v>104</v>
      </c>
      <c r="K57" s="24">
        <f t="shared" si="5"/>
        <v>2.7</v>
      </c>
      <c r="L57" s="30">
        <f t="shared" si="4"/>
        <v>0</v>
      </c>
      <c r="M57" s="4"/>
      <c r="N57" s="4"/>
    </row>
    <row r="58" spans="1:14" ht="51" customHeight="1">
      <c r="A58" s="33" t="s">
        <v>71</v>
      </c>
      <c r="B58" s="2"/>
      <c r="C58" s="17" t="s">
        <v>105</v>
      </c>
      <c r="D58" s="26"/>
      <c r="E58" s="27">
        <v>2.4</v>
      </c>
      <c r="F58" s="29" t="s">
        <v>106</v>
      </c>
      <c r="G58" s="24">
        <f t="shared" si="3"/>
        <v>2.4</v>
      </c>
      <c r="H58" s="27">
        <v>2.4</v>
      </c>
      <c r="I58" s="27"/>
      <c r="J58" s="16" t="s">
        <v>149</v>
      </c>
      <c r="K58" s="24">
        <f t="shared" si="5"/>
        <v>2.4</v>
      </c>
      <c r="L58" s="30">
        <f t="shared" si="4"/>
        <v>0</v>
      </c>
      <c r="M58" s="4"/>
      <c r="N58" s="4"/>
    </row>
    <row r="59" spans="1:14" ht="54" customHeight="1">
      <c r="A59" s="33" t="s">
        <v>71</v>
      </c>
      <c r="B59" s="2"/>
      <c r="C59" s="17" t="s">
        <v>35</v>
      </c>
      <c r="D59" s="26"/>
      <c r="E59" s="27">
        <v>749.6</v>
      </c>
      <c r="F59" s="29" t="s">
        <v>125</v>
      </c>
      <c r="G59" s="24">
        <f t="shared" si="3"/>
        <v>749.6</v>
      </c>
      <c r="H59" s="27"/>
      <c r="I59" s="27"/>
      <c r="J59" s="16"/>
      <c r="K59" s="24">
        <f t="shared" si="5"/>
        <v>0</v>
      </c>
      <c r="L59" s="30">
        <f t="shared" si="4"/>
        <v>749.6</v>
      </c>
      <c r="M59" s="4"/>
      <c r="N59" s="4"/>
    </row>
    <row r="60" spans="1:14" ht="33" customHeight="1">
      <c r="A60" s="33" t="s">
        <v>71</v>
      </c>
      <c r="B60" s="2"/>
      <c r="C60" s="17" t="s">
        <v>21</v>
      </c>
      <c r="D60" s="26"/>
      <c r="E60" s="27">
        <v>37</v>
      </c>
      <c r="F60" s="29" t="s">
        <v>156</v>
      </c>
      <c r="G60" s="24">
        <f>E60</f>
        <v>37</v>
      </c>
      <c r="H60" s="27">
        <v>12.5</v>
      </c>
      <c r="I60" s="27"/>
      <c r="J60" s="16" t="s">
        <v>159</v>
      </c>
      <c r="K60" s="24">
        <f>H60</f>
        <v>12.5</v>
      </c>
      <c r="L60" s="30">
        <f t="shared" si="4"/>
        <v>24.5</v>
      </c>
      <c r="M60" s="4"/>
      <c r="N60" s="4"/>
    </row>
    <row r="61" spans="1:14" ht="53.25" customHeight="1">
      <c r="A61" s="33" t="s">
        <v>71</v>
      </c>
      <c r="B61" s="2"/>
      <c r="C61" s="17" t="s">
        <v>35</v>
      </c>
      <c r="D61" s="26"/>
      <c r="E61" s="27">
        <v>50.5</v>
      </c>
      <c r="F61" s="29" t="s">
        <v>124</v>
      </c>
      <c r="G61" s="24">
        <f t="shared" si="3"/>
        <v>50.5</v>
      </c>
      <c r="H61" s="27"/>
      <c r="I61" s="27"/>
      <c r="J61" s="16"/>
      <c r="K61" s="24">
        <f t="shared" si="5"/>
        <v>0</v>
      </c>
      <c r="L61" s="30">
        <f t="shared" si="4"/>
        <v>50.5</v>
      </c>
      <c r="M61" s="4"/>
      <c r="N61" s="4"/>
    </row>
    <row r="62" spans="1:14" ht="33" customHeight="1">
      <c r="A62" s="33" t="s">
        <v>71</v>
      </c>
      <c r="B62" s="2"/>
      <c r="C62" s="17" t="s">
        <v>107</v>
      </c>
      <c r="D62" s="26"/>
      <c r="E62" s="27">
        <v>129.1</v>
      </c>
      <c r="F62" s="29" t="s">
        <v>108</v>
      </c>
      <c r="G62" s="24">
        <f t="shared" si="3"/>
        <v>129.1</v>
      </c>
      <c r="H62" s="27"/>
      <c r="I62" s="27"/>
      <c r="J62" s="16"/>
      <c r="K62" s="24">
        <f t="shared" si="5"/>
        <v>0</v>
      </c>
      <c r="L62" s="30">
        <f t="shared" si="4"/>
        <v>129.1</v>
      </c>
      <c r="M62" s="4"/>
      <c r="N62" s="4"/>
    </row>
    <row r="63" spans="1:14" ht="41.25" customHeight="1">
      <c r="A63" s="33" t="s">
        <v>71</v>
      </c>
      <c r="B63" s="2"/>
      <c r="C63" s="17" t="s">
        <v>35</v>
      </c>
      <c r="D63" s="26"/>
      <c r="E63" s="27">
        <v>46.1</v>
      </c>
      <c r="F63" s="29" t="s">
        <v>109</v>
      </c>
      <c r="G63" s="24">
        <f t="shared" si="3"/>
        <v>46.1</v>
      </c>
      <c r="H63" s="27">
        <v>46.1</v>
      </c>
      <c r="I63" s="27"/>
      <c r="J63" s="16" t="s">
        <v>109</v>
      </c>
      <c r="K63" s="24">
        <f t="shared" si="5"/>
        <v>46.1</v>
      </c>
      <c r="L63" s="30">
        <f t="shared" si="4"/>
        <v>0</v>
      </c>
      <c r="M63" s="4"/>
      <c r="N63" s="4"/>
    </row>
    <row r="64" spans="1:14" ht="33" customHeight="1">
      <c r="A64" s="33" t="s">
        <v>71</v>
      </c>
      <c r="B64" s="2"/>
      <c r="C64" s="17" t="s">
        <v>110</v>
      </c>
      <c r="D64" s="26"/>
      <c r="E64" s="27">
        <v>2.3</v>
      </c>
      <c r="F64" s="29" t="s">
        <v>142</v>
      </c>
      <c r="G64" s="24">
        <f>E64</f>
        <v>2.3</v>
      </c>
      <c r="H64" s="27">
        <f>E64</f>
        <v>2.3</v>
      </c>
      <c r="I64" s="27"/>
      <c r="J64" s="16" t="s">
        <v>142</v>
      </c>
      <c r="K64" s="24">
        <f t="shared" si="5"/>
        <v>2.3</v>
      </c>
      <c r="L64" s="30">
        <f t="shared" si="4"/>
        <v>0</v>
      </c>
      <c r="M64" s="4"/>
      <c r="N64" s="4"/>
    </row>
    <row r="65" spans="1:14" ht="51" customHeight="1">
      <c r="A65" s="33" t="s">
        <v>71</v>
      </c>
      <c r="B65" s="2"/>
      <c r="C65" s="17" t="s">
        <v>111</v>
      </c>
      <c r="D65" s="26"/>
      <c r="E65" s="27">
        <v>450</v>
      </c>
      <c r="F65" s="29" t="s">
        <v>232</v>
      </c>
      <c r="G65" s="24">
        <f t="shared" si="3"/>
        <v>450</v>
      </c>
      <c r="H65" s="27"/>
      <c r="I65" s="27"/>
      <c r="J65" s="16"/>
      <c r="K65" s="24">
        <f t="shared" si="5"/>
        <v>0</v>
      </c>
      <c r="L65" s="30">
        <f t="shared" si="4"/>
        <v>450</v>
      </c>
      <c r="M65" s="4"/>
      <c r="N65" s="4"/>
    </row>
    <row r="66" spans="1:14" ht="51" customHeight="1">
      <c r="A66" s="33" t="s">
        <v>71</v>
      </c>
      <c r="B66" s="2"/>
      <c r="C66" s="17" t="s">
        <v>112</v>
      </c>
      <c r="D66" s="26"/>
      <c r="E66" s="27">
        <v>10.3</v>
      </c>
      <c r="F66" s="29" t="s">
        <v>113</v>
      </c>
      <c r="G66" s="24">
        <f t="shared" si="3"/>
        <v>10.3</v>
      </c>
      <c r="H66" s="27">
        <v>10.3</v>
      </c>
      <c r="I66" s="27"/>
      <c r="J66" s="16" t="s">
        <v>113</v>
      </c>
      <c r="K66" s="24">
        <f t="shared" si="5"/>
        <v>10.3</v>
      </c>
      <c r="L66" s="30">
        <f t="shared" si="4"/>
        <v>0</v>
      </c>
      <c r="M66" s="4"/>
      <c r="N66" s="4"/>
    </row>
    <row r="67" spans="1:14" ht="51" customHeight="1">
      <c r="A67" s="33" t="s">
        <v>71</v>
      </c>
      <c r="B67" s="2"/>
      <c r="C67" s="17" t="s">
        <v>35</v>
      </c>
      <c r="D67" s="26"/>
      <c r="E67" s="27">
        <v>43.5</v>
      </c>
      <c r="F67" s="29" t="s">
        <v>114</v>
      </c>
      <c r="G67" s="24">
        <f t="shared" si="3"/>
        <v>43.5</v>
      </c>
      <c r="H67" s="27"/>
      <c r="I67" s="27"/>
      <c r="J67" s="16"/>
      <c r="K67" s="24">
        <f t="shared" si="5"/>
        <v>0</v>
      </c>
      <c r="L67" s="30">
        <f t="shared" si="4"/>
        <v>43.5</v>
      </c>
      <c r="M67" s="4"/>
      <c r="N67" s="4"/>
    </row>
    <row r="68" spans="1:14" ht="51" customHeight="1">
      <c r="A68" s="33" t="s">
        <v>71</v>
      </c>
      <c r="B68" s="2"/>
      <c r="C68" s="17" t="s">
        <v>115</v>
      </c>
      <c r="D68" s="26"/>
      <c r="E68" s="27">
        <v>3.1</v>
      </c>
      <c r="F68" s="29" t="s">
        <v>116</v>
      </c>
      <c r="G68" s="24">
        <f t="shared" si="3"/>
        <v>3.1</v>
      </c>
      <c r="H68" s="27">
        <v>3.1</v>
      </c>
      <c r="I68" s="27"/>
      <c r="J68" s="16" t="s">
        <v>116</v>
      </c>
      <c r="K68" s="24">
        <f t="shared" si="5"/>
        <v>3.1</v>
      </c>
      <c r="L68" s="30">
        <f t="shared" si="4"/>
        <v>0</v>
      </c>
      <c r="M68" s="4"/>
      <c r="N68" s="4"/>
    </row>
    <row r="69" spans="1:14" ht="51" customHeight="1">
      <c r="A69" s="33" t="s">
        <v>71</v>
      </c>
      <c r="B69" s="2"/>
      <c r="C69" s="17" t="s">
        <v>117</v>
      </c>
      <c r="D69" s="26"/>
      <c r="E69" s="27">
        <v>39.3</v>
      </c>
      <c r="F69" s="29" t="s">
        <v>118</v>
      </c>
      <c r="G69" s="24">
        <f t="shared" si="3"/>
        <v>39.3</v>
      </c>
      <c r="H69" s="27">
        <v>39.3</v>
      </c>
      <c r="I69" s="27"/>
      <c r="J69" s="16" t="s">
        <v>151</v>
      </c>
      <c r="K69" s="24">
        <f t="shared" si="5"/>
        <v>39.3</v>
      </c>
      <c r="L69" s="30">
        <f t="shared" si="4"/>
        <v>0</v>
      </c>
      <c r="M69" s="4"/>
      <c r="N69" s="4"/>
    </row>
    <row r="70" spans="1:14" ht="51" customHeight="1">
      <c r="A70" s="33" t="s">
        <v>71</v>
      </c>
      <c r="B70" s="2"/>
      <c r="C70" s="17" t="s">
        <v>110</v>
      </c>
      <c r="D70" s="26"/>
      <c r="E70" s="27">
        <v>8.7</v>
      </c>
      <c r="F70" s="29" t="s">
        <v>164</v>
      </c>
      <c r="G70" s="24">
        <f t="shared" si="3"/>
        <v>8.7</v>
      </c>
      <c r="H70" s="27">
        <v>8.7</v>
      </c>
      <c r="I70" s="27"/>
      <c r="J70" s="16" t="s">
        <v>119</v>
      </c>
      <c r="K70" s="24">
        <f t="shared" si="5"/>
        <v>8.7</v>
      </c>
      <c r="L70" s="30">
        <f t="shared" si="4"/>
        <v>0</v>
      </c>
      <c r="M70" s="4"/>
      <c r="N70" s="4"/>
    </row>
    <row r="71" spans="1:14" ht="51" customHeight="1">
      <c r="A71" s="33" t="s">
        <v>71</v>
      </c>
      <c r="B71" s="2"/>
      <c r="C71" s="17" t="s">
        <v>35</v>
      </c>
      <c r="D71" s="26"/>
      <c r="E71" s="27">
        <v>16.8</v>
      </c>
      <c r="F71" s="29" t="s">
        <v>120</v>
      </c>
      <c r="G71" s="24">
        <f t="shared" si="3"/>
        <v>16.8</v>
      </c>
      <c r="H71" s="27">
        <v>16.8</v>
      </c>
      <c r="I71" s="27"/>
      <c r="J71" s="16" t="s">
        <v>120</v>
      </c>
      <c r="K71" s="24">
        <f>H71</f>
        <v>16.8</v>
      </c>
      <c r="L71" s="30">
        <f t="shared" si="4"/>
        <v>0</v>
      </c>
      <c r="M71" s="4"/>
      <c r="N71" s="4"/>
    </row>
    <row r="72" spans="1:14" ht="51" customHeight="1">
      <c r="A72" s="33" t="s">
        <v>71</v>
      </c>
      <c r="B72" s="2"/>
      <c r="C72" s="17" t="s">
        <v>110</v>
      </c>
      <c r="D72" s="26"/>
      <c r="E72" s="27">
        <v>5</v>
      </c>
      <c r="F72" s="29" t="s">
        <v>121</v>
      </c>
      <c r="G72" s="24">
        <f t="shared" si="3"/>
        <v>5</v>
      </c>
      <c r="H72" s="27">
        <v>5</v>
      </c>
      <c r="I72" s="27"/>
      <c r="J72" s="16" t="s">
        <v>121</v>
      </c>
      <c r="K72" s="24">
        <f t="shared" si="5"/>
        <v>5</v>
      </c>
      <c r="L72" s="30">
        <f t="shared" si="4"/>
        <v>0</v>
      </c>
      <c r="M72" s="4"/>
      <c r="N72" s="4"/>
    </row>
    <row r="73" spans="1:14" ht="39" customHeight="1">
      <c r="A73" s="33" t="s">
        <v>71</v>
      </c>
      <c r="B73" s="2"/>
      <c r="C73" s="17" t="s">
        <v>35</v>
      </c>
      <c r="D73" s="26"/>
      <c r="E73" s="27">
        <v>138.4</v>
      </c>
      <c r="F73" s="29" t="s">
        <v>126</v>
      </c>
      <c r="G73" s="24">
        <f>E73</f>
        <v>138.4</v>
      </c>
      <c r="H73" s="27">
        <v>0</v>
      </c>
      <c r="I73" s="27"/>
      <c r="J73" s="16"/>
      <c r="K73" s="24">
        <f t="shared" si="5"/>
        <v>0</v>
      </c>
      <c r="L73" s="30">
        <f t="shared" si="4"/>
        <v>138.4</v>
      </c>
      <c r="M73" s="4"/>
      <c r="N73" s="4"/>
    </row>
    <row r="74" spans="1:14" ht="39" customHeight="1">
      <c r="A74" s="33" t="s">
        <v>71</v>
      </c>
      <c r="B74" s="2"/>
      <c r="C74" s="17" t="s">
        <v>163</v>
      </c>
      <c r="D74" s="26"/>
      <c r="E74" s="27">
        <v>692.5</v>
      </c>
      <c r="F74" s="29" t="s">
        <v>162</v>
      </c>
      <c r="G74" s="24">
        <f>E74</f>
        <v>692.5</v>
      </c>
      <c r="H74" s="27"/>
      <c r="I74" s="27"/>
      <c r="J74" s="16"/>
      <c r="K74" s="24">
        <f t="shared" si="5"/>
        <v>0</v>
      </c>
      <c r="L74" s="30">
        <f t="shared" si="4"/>
        <v>692.5</v>
      </c>
      <c r="M74" s="4"/>
      <c r="N74" s="4"/>
    </row>
    <row r="75" spans="1:14" ht="33" customHeight="1">
      <c r="A75" s="33" t="s">
        <v>71</v>
      </c>
      <c r="B75" s="2"/>
      <c r="C75" s="17" t="s">
        <v>122</v>
      </c>
      <c r="D75" s="26"/>
      <c r="E75" s="27">
        <v>78.2</v>
      </c>
      <c r="F75" s="29" t="s">
        <v>123</v>
      </c>
      <c r="G75" s="24">
        <f t="shared" si="3"/>
        <v>78.2</v>
      </c>
      <c r="H75" s="27">
        <v>78.2</v>
      </c>
      <c r="I75" s="27"/>
      <c r="J75" s="16" t="s">
        <v>123</v>
      </c>
      <c r="K75" s="24">
        <f t="shared" si="5"/>
        <v>78.2</v>
      </c>
      <c r="L75" s="30">
        <f t="shared" si="4"/>
        <v>0</v>
      </c>
      <c r="M75" s="4"/>
      <c r="N75" s="4"/>
    </row>
    <row r="76" spans="1:14" ht="37.5" customHeight="1">
      <c r="A76" s="51" t="s">
        <v>71</v>
      </c>
      <c r="B76" s="52"/>
      <c r="C76" s="53" t="s">
        <v>35</v>
      </c>
      <c r="D76" s="54"/>
      <c r="E76" s="31">
        <v>87.8</v>
      </c>
      <c r="F76" s="55" t="s">
        <v>161</v>
      </c>
      <c r="G76" s="56">
        <f>E76</f>
        <v>87.8</v>
      </c>
      <c r="H76" s="27">
        <v>0</v>
      </c>
      <c r="I76" s="27"/>
      <c r="J76" s="16"/>
      <c r="K76" s="24">
        <f t="shared" si="5"/>
        <v>0</v>
      </c>
      <c r="L76" s="30">
        <f t="shared" si="4"/>
        <v>87.8</v>
      </c>
      <c r="M76" s="4"/>
      <c r="N76" s="4"/>
    </row>
    <row r="77" spans="1:14" ht="33" customHeight="1">
      <c r="A77" s="33" t="s">
        <v>71</v>
      </c>
      <c r="B77" s="2"/>
      <c r="C77" s="17" t="s">
        <v>127</v>
      </c>
      <c r="D77" s="26"/>
      <c r="E77" s="27">
        <v>0.09</v>
      </c>
      <c r="F77" s="29" t="s">
        <v>128</v>
      </c>
      <c r="G77" s="24">
        <f t="shared" si="3"/>
        <v>0.09</v>
      </c>
      <c r="H77" s="27">
        <v>0.09</v>
      </c>
      <c r="I77" s="27"/>
      <c r="J77" s="16" t="s">
        <v>128</v>
      </c>
      <c r="K77" s="24">
        <f t="shared" si="5"/>
        <v>0.09</v>
      </c>
      <c r="L77" s="30">
        <f t="shared" si="4"/>
        <v>0</v>
      </c>
      <c r="M77" s="4"/>
      <c r="N77" s="4"/>
    </row>
    <row r="78" spans="1:14" ht="64.5" customHeight="1">
      <c r="A78" s="33" t="s">
        <v>71</v>
      </c>
      <c r="B78" s="2"/>
      <c r="C78" s="17" t="s">
        <v>129</v>
      </c>
      <c r="D78" s="26"/>
      <c r="E78" s="27">
        <v>243.7</v>
      </c>
      <c r="F78" s="29" t="s">
        <v>130</v>
      </c>
      <c r="G78" s="24">
        <f t="shared" si="3"/>
        <v>243.7</v>
      </c>
      <c r="H78" s="27"/>
      <c r="I78" s="27"/>
      <c r="J78" s="16"/>
      <c r="K78" s="24">
        <f t="shared" si="5"/>
        <v>0</v>
      </c>
      <c r="L78" s="30">
        <f t="shared" si="4"/>
        <v>243.7</v>
      </c>
      <c r="M78" s="4"/>
      <c r="N78" s="4"/>
    </row>
    <row r="79" spans="1:14" ht="33" customHeight="1">
      <c r="A79" s="33" t="s">
        <v>71</v>
      </c>
      <c r="B79" s="2"/>
      <c r="C79" s="17" t="s">
        <v>131</v>
      </c>
      <c r="D79" s="26"/>
      <c r="E79" s="27">
        <v>90</v>
      </c>
      <c r="F79" s="29" t="s">
        <v>132</v>
      </c>
      <c r="G79" s="24">
        <f t="shared" si="3"/>
        <v>90</v>
      </c>
      <c r="H79" s="27">
        <v>30</v>
      </c>
      <c r="I79" s="27"/>
      <c r="J79" s="16" t="s">
        <v>150</v>
      </c>
      <c r="K79" s="24">
        <f t="shared" si="5"/>
        <v>30</v>
      </c>
      <c r="L79" s="30">
        <f t="shared" si="4"/>
        <v>60</v>
      </c>
      <c r="M79" s="4"/>
      <c r="N79" s="4"/>
    </row>
    <row r="80" spans="1:14" ht="44.25" customHeight="1">
      <c r="A80" s="33" t="s">
        <v>71</v>
      </c>
      <c r="B80" s="2"/>
      <c r="C80" s="17" t="s">
        <v>35</v>
      </c>
      <c r="D80" s="26"/>
      <c r="E80" s="27">
        <v>0.8</v>
      </c>
      <c r="F80" s="29" t="s">
        <v>133</v>
      </c>
      <c r="G80" s="24">
        <f t="shared" si="3"/>
        <v>0.8</v>
      </c>
      <c r="H80" s="27">
        <v>0.8</v>
      </c>
      <c r="I80" s="27"/>
      <c r="J80" s="16" t="s">
        <v>133</v>
      </c>
      <c r="K80" s="24">
        <f t="shared" si="5"/>
        <v>0.8</v>
      </c>
      <c r="L80" s="30">
        <f t="shared" si="4"/>
        <v>0</v>
      </c>
      <c r="M80" s="4"/>
      <c r="N80" s="4"/>
    </row>
    <row r="81" spans="1:14" ht="33" customHeight="1">
      <c r="A81" s="33" t="s">
        <v>71</v>
      </c>
      <c r="B81" s="2"/>
      <c r="C81" s="17" t="s">
        <v>134</v>
      </c>
      <c r="D81" s="26"/>
      <c r="E81" s="27">
        <v>8.5</v>
      </c>
      <c r="F81" s="29" t="s">
        <v>135</v>
      </c>
      <c r="G81" s="24">
        <f t="shared" si="3"/>
        <v>8.5</v>
      </c>
      <c r="H81" s="27">
        <v>8.5</v>
      </c>
      <c r="I81" s="27"/>
      <c r="J81" s="16" t="s">
        <v>135</v>
      </c>
      <c r="K81" s="24">
        <f t="shared" si="5"/>
        <v>8.5</v>
      </c>
      <c r="L81" s="30">
        <f t="shared" si="4"/>
        <v>0</v>
      </c>
      <c r="M81" s="4"/>
      <c r="N81" s="4"/>
    </row>
    <row r="82" spans="1:14" ht="33" customHeight="1">
      <c r="A82" s="33" t="s">
        <v>71</v>
      </c>
      <c r="B82" s="2"/>
      <c r="C82" s="17" t="s">
        <v>136</v>
      </c>
      <c r="D82" s="26"/>
      <c r="E82" s="27">
        <v>24.3</v>
      </c>
      <c r="F82" s="29" t="s">
        <v>137</v>
      </c>
      <c r="G82" s="24">
        <f t="shared" si="3"/>
        <v>24.3</v>
      </c>
      <c r="H82" s="27">
        <v>0</v>
      </c>
      <c r="I82" s="27"/>
      <c r="J82" s="16"/>
      <c r="K82" s="24">
        <f t="shared" si="5"/>
        <v>0</v>
      </c>
      <c r="L82" s="30">
        <f t="shared" si="4"/>
        <v>24.3</v>
      </c>
      <c r="M82" s="4"/>
      <c r="N82" s="4"/>
    </row>
    <row r="83" spans="1:14" ht="44.25" customHeight="1">
      <c r="A83" s="33" t="s">
        <v>71</v>
      </c>
      <c r="B83" s="2"/>
      <c r="C83" s="17" t="s">
        <v>35</v>
      </c>
      <c r="D83" s="26"/>
      <c r="E83" s="27">
        <v>5.1</v>
      </c>
      <c r="F83" s="29" t="s">
        <v>138</v>
      </c>
      <c r="G83" s="24">
        <f t="shared" si="3"/>
        <v>5.1</v>
      </c>
      <c r="H83" s="27"/>
      <c r="I83" s="27"/>
      <c r="J83" s="16"/>
      <c r="K83" s="24">
        <f t="shared" si="5"/>
        <v>0</v>
      </c>
      <c r="L83" s="30">
        <f t="shared" si="4"/>
        <v>5.1</v>
      </c>
      <c r="M83" s="4"/>
      <c r="N83" s="4"/>
    </row>
    <row r="84" spans="1:14" s="47" customFormat="1" ht="44.25" customHeight="1">
      <c r="A84" s="48" t="s">
        <v>71</v>
      </c>
      <c r="B84" s="40"/>
      <c r="C84" s="41" t="s">
        <v>139</v>
      </c>
      <c r="D84" s="42"/>
      <c r="E84" s="30">
        <v>10.6</v>
      </c>
      <c r="F84" s="43" t="s">
        <v>140</v>
      </c>
      <c r="G84" s="44">
        <f t="shared" si="3"/>
        <v>10.6</v>
      </c>
      <c r="H84" s="30">
        <v>10.6</v>
      </c>
      <c r="I84" s="30"/>
      <c r="J84" s="45" t="s">
        <v>140</v>
      </c>
      <c r="K84" s="44">
        <f t="shared" si="5"/>
        <v>10.6</v>
      </c>
      <c r="L84" s="30">
        <f t="shared" si="4"/>
        <v>0</v>
      </c>
      <c r="M84" s="46"/>
      <c r="N84" s="46"/>
    </row>
    <row r="85" spans="1:14" ht="44.25" customHeight="1">
      <c r="A85" s="33" t="s">
        <v>71</v>
      </c>
      <c r="B85" s="2"/>
      <c r="C85" s="17" t="s">
        <v>110</v>
      </c>
      <c r="D85" s="26"/>
      <c r="E85" s="27">
        <v>23.9</v>
      </c>
      <c r="F85" s="29" t="s">
        <v>141</v>
      </c>
      <c r="G85" s="24">
        <f t="shared" si="3"/>
        <v>23.9</v>
      </c>
      <c r="H85" s="27">
        <v>10.5</v>
      </c>
      <c r="I85" s="27"/>
      <c r="J85" s="16" t="s">
        <v>157</v>
      </c>
      <c r="K85" s="24">
        <f t="shared" si="5"/>
        <v>10.5</v>
      </c>
      <c r="L85" s="30">
        <f t="shared" si="4"/>
        <v>13.399999999999999</v>
      </c>
      <c r="M85" s="4"/>
      <c r="N85" s="4"/>
    </row>
    <row r="86" spans="1:14" ht="44.25" customHeight="1">
      <c r="A86" s="33" t="s">
        <v>71</v>
      </c>
      <c r="B86" s="2"/>
      <c r="C86" s="17" t="s">
        <v>35</v>
      </c>
      <c r="D86" s="26"/>
      <c r="E86" s="27">
        <v>308.2</v>
      </c>
      <c r="F86" s="29" t="s">
        <v>155</v>
      </c>
      <c r="G86" s="24">
        <f t="shared" si="3"/>
        <v>308.2</v>
      </c>
      <c r="H86" s="27"/>
      <c r="I86" s="27"/>
      <c r="J86" s="16"/>
      <c r="K86" s="24"/>
      <c r="L86" s="30">
        <f t="shared" si="4"/>
        <v>308.2</v>
      </c>
      <c r="M86" s="4"/>
      <c r="N86" s="4"/>
    </row>
    <row r="87" spans="1:14" ht="44.25" customHeight="1">
      <c r="A87" s="33" t="s">
        <v>71</v>
      </c>
      <c r="B87" s="2"/>
      <c r="C87" s="17" t="s">
        <v>111</v>
      </c>
      <c r="D87" s="26"/>
      <c r="E87" s="27">
        <v>460.9</v>
      </c>
      <c r="F87" s="29" t="s">
        <v>143</v>
      </c>
      <c r="G87" s="24">
        <f t="shared" si="3"/>
        <v>460.9</v>
      </c>
      <c r="H87" s="27">
        <f>30</f>
        <v>30</v>
      </c>
      <c r="I87" s="27"/>
      <c r="J87" s="16" t="s">
        <v>154</v>
      </c>
      <c r="K87" s="24">
        <f t="shared" si="5"/>
        <v>30</v>
      </c>
      <c r="L87" s="30">
        <f t="shared" si="4"/>
        <v>430.9</v>
      </c>
      <c r="M87" s="4"/>
      <c r="N87" s="4"/>
    </row>
    <row r="88" spans="1:14" ht="44.25" customHeight="1">
      <c r="A88" s="33" t="s">
        <v>71</v>
      </c>
      <c r="B88" s="2"/>
      <c r="C88" s="17" t="s">
        <v>35</v>
      </c>
      <c r="D88" s="26"/>
      <c r="E88" s="27">
        <v>19.2</v>
      </c>
      <c r="F88" s="29" t="s">
        <v>144</v>
      </c>
      <c r="G88" s="24">
        <f t="shared" si="3"/>
        <v>19.2</v>
      </c>
      <c r="H88" s="27"/>
      <c r="I88" s="27"/>
      <c r="J88" s="16"/>
      <c r="K88" s="24">
        <f t="shared" si="5"/>
        <v>0</v>
      </c>
      <c r="L88" s="30">
        <f t="shared" si="4"/>
        <v>19.2</v>
      </c>
      <c r="M88" s="4"/>
      <c r="N88" s="4"/>
    </row>
    <row r="89" spans="1:14" ht="44.25" customHeight="1">
      <c r="A89" s="33" t="s">
        <v>71</v>
      </c>
      <c r="B89" s="2"/>
      <c r="C89" s="17" t="s">
        <v>145</v>
      </c>
      <c r="D89" s="26">
        <v>307.7</v>
      </c>
      <c r="E89" s="27"/>
      <c r="F89" s="29"/>
      <c r="G89" s="24">
        <v>307.7</v>
      </c>
      <c r="H89" s="29"/>
      <c r="I89" s="27">
        <v>231.1</v>
      </c>
      <c r="J89" s="16" t="s">
        <v>146</v>
      </c>
      <c r="K89" s="24">
        <f>I89</f>
        <v>231.1</v>
      </c>
      <c r="L89" s="30">
        <f>G89-I89</f>
        <v>76.6</v>
      </c>
      <c r="M89" s="4"/>
      <c r="N89" s="4"/>
    </row>
    <row r="90" spans="1:14" ht="33" customHeight="1">
      <c r="A90" s="33" t="s">
        <v>160</v>
      </c>
      <c r="B90" s="34"/>
      <c r="C90" s="17"/>
      <c r="D90" s="49">
        <f>D89</f>
        <v>307.7</v>
      </c>
      <c r="E90" s="35">
        <f>SUM(E34:E88)</f>
        <v>9795.140000000003</v>
      </c>
      <c r="F90" s="36"/>
      <c r="G90" s="37">
        <f>SUM(G34:G89)</f>
        <v>10102.840000000004</v>
      </c>
      <c r="H90" s="36">
        <f>SUM(H35:H89)</f>
        <v>2473.6000000000004</v>
      </c>
      <c r="I90" s="35">
        <f>SUM(I36:I89)</f>
        <v>678.7</v>
      </c>
      <c r="J90" s="38"/>
      <c r="K90" s="37">
        <f>H90+I90</f>
        <v>3152.3</v>
      </c>
      <c r="L90" s="50">
        <f>G90-K90</f>
        <v>6950.540000000004</v>
      </c>
      <c r="M90" s="4"/>
      <c r="N90" s="4"/>
    </row>
    <row r="91" spans="1:14" ht="33" customHeight="1">
      <c r="A91" s="33" t="s">
        <v>166</v>
      </c>
      <c r="B91" s="34"/>
      <c r="C91" s="17" t="s">
        <v>21</v>
      </c>
      <c r="D91" s="26"/>
      <c r="E91" s="27"/>
      <c r="F91" s="29"/>
      <c r="G91" s="24"/>
      <c r="H91" s="27">
        <v>24.5</v>
      </c>
      <c r="I91" s="27"/>
      <c r="J91" s="16" t="s">
        <v>229</v>
      </c>
      <c r="K91" s="24">
        <f>H91</f>
        <v>24.5</v>
      </c>
      <c r="L91" s="30">
        <f>H91-K91</f>
        <v>0</v>
      </c>
      <c r="M91" s="4"/>
      <c r="N91" s="4"/>
    </row>
    <row r="92" spans="1:14" ht="33" customHeight="1">
      <c r="A92" s="33" t="s">
        <v>166</v>
      </c>
      <c r="B92" s="34"/>
      <c r="C92" s="17" t="s">
        <v>145</v>
      </c>
      <c r="D92" s="26"/>
      <c r="E92" s="27"/>
      <c r="F92" s="29"/>
      <c r="G92" s="24"/>
      <c r="H92" s="29"/>
      <c r="I92" s="27">
        <v>76.6</v>
      </c>
      <c r="J92" s="16" t="s">
        <v>146</v>
      </c>
      <c r="K92" s="24">
        <f>I92</f>
        <v>76.6</v>
      </c>
      <c r="L92" s="30">
        <f>I92-K92</f>
        <v>0</v>
      </c>
      <c r="M92" s="4"/>
      <c r="N92" s="4"/>
    </row>
    <row r="93" spans="1:14" ht="39" customHeight="1">
      <c r="A93" s="33" t="s">
        <v>166</v>
      </c>
      <c r="B93" s="2"/>
      <c r="C93" s="17" t="s">
        <v>35</v>
      </c>
      <c r="D93" s="26"/>
      <c r="E93" s="27"/>
      <c r="F93" s="29"/>
      <c r="G93" s="24"/>
      <c r="H93" s="27">
        <v>138.4</v>
      </c>
      <c r="I93" s="27"/>
      <c r="J93" s="16" t="s">
        <v>224</v>
      </c>
      <c r="K93" s="24">
        <f>H93</f>
        <v>138.4</v>
      </c>
      <c r="L93" s="30">
        <f>H93-K93</f>
        <v>0</v>
      </c>
      <c r="M93" s="4"/>
      <c r="N93" s="4"/>
    </row>
    <row r="94" spans="1:14" ht="36" customHeight="1">
      <c r="A94" s="33" t="s">
        <v>166</v>
      </c>
      <c r="B94" s="34"/>
      <c r="C94" s="17" t="s">
        <v>167</v>
      </c>
      <c r="D94" s="49"/>
      <c r="E94" s="35">
        <v>0.06</v>
      </c>
      <c r="F94" s="29" t="s">
        <v>168</v>
      </c>
      <c r="G94" s="37">
        <v>0.06</v>
      </c>
      <c r="H94" s="36">
        <f>G94</f>
        <v>0.06</v>
      </c>
      <c r="I94" s="35"/>
      <c r="J94" s="38" t="s">
        <v>168</v>
      </c>
      <c r="K94" s="37">
        <f>H94</f>
        <v>0.06</v>
      </c>
      <c r="L94" s="50">
        <f>E94-H94</f>
        <v>0</v>
      </c>
      <c r="M94" s="4"/>
      <c r="N94" s="4"/>
    </row>
    <row r="95" spans="1:14" ht="40.5" customHeight="1">
      <c r="A95" s="33" t="s">
        <v>166</v>
      </c>
      <c r="B95" s="34"/>
      <c r="C95" s="17" t="s">
        <v>169</v>
      </c>
      <c r="D95" s="49"/>
      <c r="E95" s="35">
        <v>9.2</v>
      </c>
      <c r="F95" s="29" t="s">
        <v>170</v>
      </c>
      <c r="G95" s="37">
        <v>9.2</v>
      </c>
      <c r="H95" s="36">
        <v>9.2</v>
      </c>
      <c r="I95" s="35"/>
      <c r="J95" s="38" t="s">
        <v>170</v>
      </c>
      <c r="K95" s="37">
        <f aca="true" t="shared" si="6" ref="K95:K124">H95</f>
        <v>9.2</v>
      </c>
      <c r="L95" s="50">
        <f aca="true" t="shared" si="7" ref="L95:L124">E95-H95</f>
        <v>0</v>
      </c>
      <c r="M95" s="4"/>
      <c r="N95" s="4"/>
    </row>
    <row r="96" spans="1:14" ht="42" customHeight="1">
      <c r="A96" s="33" t="s">
        <v>166</v>
      </c>
      <c r="B96" s="34"/>
      <c r="C96" s="17" t="s">
        <v>172</v>
      </c>
      <c r="D96" s="49"/>
      <c r="E96" s="35">
        <v>23.9</v>
      </c>
      <c r="F96" s="29" t="s">
        <v>173</v>
      </c>
      <c r="G96" s="37">
        <v>23.9</v>
      </c>
      <c r="H96" s="36">
        <v>23.9</v>
      </c>
      <c r="I96" s="35"/>
      <c r="J96" s="38" t="s">
        <v>222</v>
      </c>
      <c r="K96" s="37">
        <f t="shared" si="6"/>
        <v>23.9</v>
      </c>
      <c r="L96" s="50">
        <f t="shared" si="7"/>
        <v>0</v>
      </c>
      <c r="M96" s="4"/>
      <c r="N96" s="4"/>
    </row>
    <row r="97" spans="1:14" ht="49.5" customHeight="1">
      <c r="A97" s="33" t="s">
        <v>166</v>
      </c>
      <c r="B97" s="34"/>
      <c r="C97" s="17" t="s">
        <v>174</v>
      </c>
      <c r="D97" s="49"/>
      <c r="E97" s="35">
        <v>24.1</v>
      </c>
      <c r="F97" s="29" t="s">
        <v>175</v>
      </c>
      <c r="G97" s="37">
        <v>24.1</v>
      </c>
      <c r="H97" s="36">
        <v>24.1</v>
      </c>
      <c r="I97" s="35"/>
      <c r="J97" s="38" t="s">
        <v>175</v>
      </c>
      <c r="K97" s="37">
        <f t="shared" si="6"/>
        <v>24.1</v>
      </c>
      <c r="L97" s="50">
        <f t="shared" si="7"/>
        <v>0</v>
      </c>
      <c r="M97" s="4"/>
      <c r="N97" s="4"/>
    </row>
    <row r="98" spans="1:14" ht="33" customHeight="1">
      <c r="A98" s="33" t="s">
        <v>166</v>
      </c>
      <c r="B98" s="34"/>
      <c r="C98" s="17" t="s">
        <v>171</v>
      </c>
      <c r="D98" s="49"/>
      <c r="E98" s="35">
        <v>18.8</v>
      </c>
      <c r="F98" s="29" t="s">
        <v>177</v>
      </c>
      <c r="G98" s="37">
        <v>18.8</v>
      </c>
      <c r="H98" s="36">
        <v>18.8</v>
      </c>
      <c r="I98" s="35"/>
      <c r="J98" s="38" t="s">
        <v>177</v>
      </c>
      <c r="K98" s="37">
        <f t="shared" si="6"/>
        <v>18.8</v>
      </c>
      <c r="L98" s="50">
        <f t="shared" si="7"/>
        <v>0</v>
      </c>
      <c r="M98" s="4"/>
      <c r="N98" s="4"/>
    </row>
    <row r="99" spans="1:14" ht="38.25" customHeight="1">
      <c r="A99" s="33" t="s">
        <v>166</v>
      </c>
      <c r="B99" s="34"/>
      <c r="C99" s="17" t="s">
        <v>35</v>
      </c>
      <c r="D99" s="49"/>
      <c r="E99" s="35">
        <v>10.8</v>
      </c>
      <c r="F99" s="29" t="s">
        <v>176</v>
      </c>
      <c r="G99" s="37">
        <v>10.8</v>
      </c>
      <c r="H99" s="36">
        <v>10.8</v>
      </c>
      <c r="I99" s="35"/>
      <c r="J99" s="38" t="s">
        <v>176</v>
      </c>
      <c r="K99" s="37">
        <f t="shared" si="6"/>
        <v>10.8</v>
      </c>
      <c r="L99" s="50">
        <f t="shared" si="7"/>
        <v>0</v>
      </c>
      <c r="M99" s="4"/>
      <c r="N99" s="4"/>
    </row>
    <row r="100" spans="1:14" ht="33" customHeight="1">
      <c r="A100" s="33" t="s">
        <v>166</v>
      </c>
      <c r="B100" s="34"/>
      <c r="C100" s="17" t="s">
        <v>178</v>
      </c>
      <c r="D100" s="49"/>
      <c r="E100" s="35">
        <v>66.5</v>
      </c>
      <c r="F100" s="29" t="s">
        <v>179</v>
      </c>
      <c r="G100" s="37">
        <v>66.5</v>
      </c>
      <c r="H100" s="36"/>
      <c r="I100" s="35"/>
      <c r="J100" s="38"/>
      <c r="K100" s="37">
        <f t="shared" si="6"/>
        <v>0</v>
      </c>
      <c r="L100" s="50">
        <f t="shared" si="7"/>
        <v>66.5</v>
      </c>
      <c r="M100" s="4"/>
      <c r="N100" s="4"/>
    </row>
    <row r="101" spans="1:14" ht="54.75" customHeight="1">
      <c r="A101" s="33" t="s">
        <v>166</v>
      </c>
      <c r="B101" s="34"/>
      <c r="C101" s="17" t="s">
        <v>180</v>
      </c>
      <c r="D101" s="49"/>
      <c r="E101" s="35">
        <v>102.6</v>
      </c>
      <c r="F101" s="29" t="s">
        <v>183</v>
      </c>
      <c r="G101" s="37">
        <v>102.6</v>
      </c>
      <c r="H101" s="36">
        <v>102.6</v>
      </c>
      <c r="I101" s="35"/>
      <c r="J101" s="38" t="s">
        <v>183</v>
      </c>
      <c r="K101" s="37">
        <f t="shared" si="6"/>
        <v>102.6</v>
      </c>
      <c r="L101" s="50">
        <f t="shared" si="7"/>
        <v>0</v>
      </c>
      <c r="M101" s="4"/>
      <c r="N101" s="4"/>
    </row>
    <row r="102" spans="1:14" ht="37.5" customHeight="1">
      <c r="A102" s="33" t="s">
        <v>166</v>
      </c>
      <c r="B102" s="34"/>
      <c r="C102" s="17" t="s">
        <v>181</v>
      </c>
      <c r="D102" s="49"/>
      <c r="E102" s="35">
        <v>32.1</v>
      </c>
      <c r="F102" s="29" t="s">
        <v>182</v>
      </c>
      <c r="G102" s="37">
        <v>32.1</v>
      </c>
      <c r="H102" s="36"/>
      <c r="I102" s="35"/>
      <c r="J102" s="38"/>
      <c r="K102" s="37">
        <f t="shared" si="6"/>
        <v>0</v>
      </c>
      <c r="L102" s="50">
        <f t="shared" si="7"/>
        <v>32.1</v>
      </c>
      <c r="M102" s="4"/>
      <c r="N102" s="4"/>
    </row>
    <row r="103" spans="1:14" ht="33" customHeight="1">
      <c r="A103" s="33" t="s">
        <v>166</v>
      </c>
      <c r="B103" s="34"/>
      <c r="C103" s="17" t="s">
        <v>35</v>
      </c>
      <c r="D103" s="49"/>
      <c r="E103" s="35">
        <v>11.4</v>
      </c>
      <c r="F103" s="29" t="s">
        <v>184</v>
      </c>
      <c r="G103" s="37">
        <v>11.4</v>
      </c>
      <c r="H103" s="36"/>
      <c r="I103" s="35"/>
      <c r="J103" s="38"/>
      <c r="K103" s="37">
        <f t="shared" si="6"/>
        <v>0</v>
      </c>
      <c r="L103" s="50">
        <f t="shared" si="7"/>
        <v>11.4</v>
      </c>
      <c r="M103" s="4"/>
      <c r="N103" s="4"/>
    </row>
    <row r="104" spans="1:14" ht="33" customHeight="1">
      <c r="A104" s="33" t="s">
        <v>166</v>
      </c>
      <c r="B104" s="34"/>
      <c r="C104" s="17" t="s">
        <v>185</v>
      </c>
      <c r="D104" s="49"/>
      <c r="E104" s="35">
        <v>17.9</v>
      </c>
      <c r="F104" s="29" t="s">
        <v>186</v>
      </c>
      <c r="G104" s="37">
        <v>17.9</v>
      </c>
      <c r="H104" s="36">
        <v>17.9</v>
      </c>
      <c r="I104" s="35"/>
      <c r="J104" s="38" t="s">
        <v>186</v>
      </c>
      <c r="K104" s="37">
        <f t="shared" si="6"/>
        <v>17.9</v>
      </c>
      <c r="L104" s="50">
        <f t="shared" si="7"/>
        <v>0</v>
      </c>
      <c r="M104" s="4"/>
      <c r="N104" s="4"/>
    </row>
    <row r="105" spans="1:14" ht="33" customHeight="1">
      <c r="A105" s="33" t="s">
        <v>166</v>
      </c>
      <c r="B105" s="34"/>
      <c r="C105" s="17" t="s">
        <v>21</v>
      </c>
      <c r="D105" s="49"/>
      <c r="E105" s="35">
        <v>25.1</v>
      </c>
      <c r="F105" s="29" t="s">
        <v>215</v>
      </c>
      <c r="G105" s="37">
        <v>25.1</v>
      </c>
      <c r="H105" s="36">
        <v>13.3</v>
      </c>
      <c r="I105" s="35"/>
      <c r="J105" s="38" t="s">
        <v>226</v>
      </c>
      <c r="K105" s="37">
        <f t="shared" si="6"/>
        <v>13.3</v>
      </c>
      <c r="L105" s="50">
        <f t="shared" si="7"/>
        <v>11.8</v>
      </c>
      <c r="M105" s="4"/>
      <c r="N105" s="4"/>
    </row>
    <row r="106" spans="1:14" ht="33" customHeight="1">
      <c r="A106" s="33" t="s">
        <v>166</v>
      </c>
      <c r="B106" s="34"/>
      <c r="C106" s="17" t="s">
        <v>187</v>
      </c>
      <c r="D106" s="49"/>
      <c r="E106" s="35">
        <v>9.9</v>
      </c>
      <c r="F106" s="29" t="s">
        <v>188</v>
      </c>
      <c r="G106" s="37">
        <v>9.9</v>
      </c>
      <c r="H106" s="36">
        <v>6.7</v>
      </c>
      <c r="I106" s="35"/>
      <c r="J106" s="38" t="s">
        <v>228</v>
      </c>
      <c r="K106" s="37">
        <f t="shared" si="6"/>
        <v>6.7</v>
      </c>
      <c r="L106" s="50">
        <f t="shared" si="7"/>
        <v>3.2</v>
      </c>
      <c r="M106" s="4"/>
      <c r="N106" s="4"/>
    </row>
    <row r="107" spans="1:14" ht="33" customHeight="1">
      <c r="A107" s="33" t="s">
        <v>166</v>
      </c>
      <c r="B107" s="34"/>
      <c r="C107" s="17" t="s">
        <v>189</v>
      </c>
      <c r="D107" s="49"/>
      <c r="E107" s="35">
        <v>7.9</v>
      </c>
      <c r="F107" s="29" t="s">
        <v>190</v>
      </c>
      <c r="G107" s="37">
        <v>7.9</v>
      </c>
      <c r="H107" s="36">
        <v>2.5</v>
      </c>
      <c r="I107" s="35"/>
      <c r="J107" s="38" t="s">
        <v>227</v>
      </c>
      <c r="K107" s="37">
        <f t="shared" si="6"/>
        <v>2.5</v>
      </c>
      <c r="L107" s="50">
        <f t="shared" si="7"/>
        <v>5.4</v>
      </c>
      <c r="M107" s="4"/>
      <c r="N107" s="4"/>
    </row>
    <row r="108" spans="1:14" ht="51.75" customHeight="1">
      <c r="A108" s="33" t="s">
        <v>166</v>
      </c>
      <c r="B108" s="34"/>
      <c r="C108" s="17" t="s">
        <v>191</v>
      </c>
      <c r="D108" s="49"/>
      <c r="E108" s="35">
        <v>44.5</v>
      </c>
      <c r="F108" s="29" t="s">
        <v>192</v>
      </c>
      <c r="G108" s="37">
        <v>44.5</v>
      </c>
      <c r="H108" s="36"/>
      <c r="I108" s="35"/>
      <c r="J108" s="38"/>
      <c r="K108" s="37">
        <f t="shared" si="6"/>
        <v>0</v>
      </c>
      <c r="L108" s="50">
        <f t="shared" si="7"/>
        <v>44.5</v>
      </c>
      <c r="M108" s="4"/>
      <c r="N108" s="4"/>
    </row>
    <row r="109" spans="1:14" ht="51.75" customHeight="1">
      <c r="A109" s="33" t="s">
        <v>166</v>
      </c>
      <c r="B109" s="34"/>
      <c r="C109" s="17" t="s">
        <v>193</v>
      </c>
      <c r="D109" s="49"/>
      <c r="E109" s="35">
        <v>2279.5</v>
      </c>
      <c r="F109" s="29" t="s">
        <v>196</v>
      </c>
      <c r="G109" s="37">
        <v>2279.5</v>
      </c>
      <c r="H109" s="36">
        <v>158.9</v>
      </c>
      <c r="I109" s="35"/>
      <c r="J109" s="38" t="s">
        <v>225</v>
      </c>
      <c r="K109" s="37">
        <f t="shared" si="6"/>
        <v>158.9</v>
      </c>
      <c r="L109" s="50">
        <f t="shared" si="7"/>
        <v>2120.6</v>
      </c>
      <c r="M109" s="4"/>
      <c r="N109" s="4"/>
    </row>
    <row r="110" spans="1:14" ht="51.75" customHeight="1">
      <c r="A110" s="33" t="s">
        <v>166</v>
      </c>
      <c r="B110" s="34"/>
      <c r="C110" s="17" t="s">
        <v>194</v>
      </c>
      <c r="D110" s="49"/>
      <c r="E110" s="35">
        <v>65.3</v>
      </c>
      <c r="F110" s="29" t="s">
        <v>195</v>
      </c>
      <c r="G110" s="37">
        <v>65.3</v>
      </c>
      <c r="H110" s="36"/>
      <c r="I110" s="35"/>
      <c r="J110" s="38"/>
      <c r="K110" s="37">
        <f t="shared" si="6"/>
        <v>0</v>
      </c>
      <c r="L110" s="50">
        <f t="shared" si="7"/>
        <v>65.3</v>
      </c>
      <c r="M110" s="4"/>
      <c r="N110" s="4"/>
    </row>
    <row r="111" spans="1:14" ht="51.75" customHeight="1">
      <c r="A111" s="33" t="s">
        <v>166</v>
      </c>
      <c r="B111" s="34"/>
      <c r="C111" s="17" t="s">
        <v>35</v>
      </c>
      <c r="D111" s="49"/>
      <c r="E111" s="35">
        <v>34.5</v>
      </c>
      <c r="F111" s="29" t="s">
        <v>202</v>
      </c>
      <c r="G111" s="37">
        <v>34.5</v>
      </c>
      <c r="H111" s="36">
        <v>34.5</v>
      </c>
      <c r="I111" s="35"/>
      <c r="J111" s="38" t="s">
        <v>202</v>
      </c>
      <c r="K111" s="37">
        <f t="shared" si="6"/>
        <v>34.5</v>
      </c>
      <c r="L111" s="50">
        <f t="shared" si="7"/>
        <v>0</v>
      </c>
      <c r="M111" s="4"/>
      <c r="N111" s="4"/>
    </row>
    <row r="112" spans="1:14" ht="51.75" customHeight="1">
      <c r="A112" s="33" t="s">
        <v>166</v>
      </c>
      <c r="B112" s="34"/>
      <c r="C112" s="17" t="s">
        <v>167</v>
      </c>
      <c r="D112" s="49"/>
      <c r="E112" s="35">
        <v>0.6</v>
      </c>
      <c r="F112" s="29" t="s">
        <v>197</v>
      </c>
      <c r="G112" s="37">
        <v>0.6</v>
      </c>
      <c r="H112" s="36">
        <v>0.6</v>
      </c>
      <c r="I112" s="35"/>
      <c r="J112" s="38" t="s">
        <v>197</v>
      </c>
      <c r="K112" s="37">
        <f t="shared" si="6"/>
        <v>0.6</v>
      </c>
      <c r="L112" s="50">
        <f t="shared" si="7"/>
        <v>0</v>
      </c>
      <c r="M112" s="4"/>
      <c r="N112" s="4"/>
    </row>
    <row r="113" spans="1:14" ht="51.75" customHeight="1">
      <c r="A113" s="33" t="s">
        <v>166</v>
      </c>
      <c r="B113" s="34"/>
      <c r="C113" s="17" t="s">
        <v>198</v>
      </c>
      <c r="D113" s="49"/>
      <c r="E113" s="35">
        <v>6.2</v>
      </c>
      <c r="F113" s="29" t="s">
        <v>199</v>
      </c>
      <c r="G113" s="37">
        <v>6.2</v>
      </c>
      <c r="H113" s="36">
        <v>6.2</v>
      </c>
      <c r="I113" s="35"/>
      <c r="J113" s="38" t="s">
        <v>221</v>
      </c>
      <c r="K113" s="37">
        <f t="shared" si="6"/>
        <v>6.2</v>
      </c>
      <c r="L113" s="50">
        <f t="shared" si="7"/>
        <v>0</v>
      </c>
      <c r="M113" s="4"/>
      <c r="N113" s="4"/>
    </row>
    <row r="114" spans="1:14" ht="51.75" customHeight="1">
      <c r="A114" s="33" t="s">
        <v>166</v>
      </c>
      <c r="B114" s="34"/>
      <c r="C114" s="17" t="s">
        <v>35</v>
      </c>
      <c r="D114" s="49"/>
      <c r="E114" s="35">
        <v>494.4</v>
      </c>
      <c r="F114" s="29" t="s">
        <v>231</v>
      </c>
      <c r="G114" s="37">
        <v>494.4</v>
      </c>
      <c r="H114" s="36"/>
      <c r="I114" s="35"/>
      <c r="J114" s="38"/>
      <c r="K114" s="37">
        <f t="shared" si="6"/>
        <v>0</v>
      </c>
      <c r="L114" s="50">
        <f t="shared" si="7"/>
        <v>494.4</v>
      </c>
      <c r="M114" s="4"/>
      <c r="N114" s="4"/>
    </row>
    <row r="115" spans="1:14" ht="51.75" customHeight="1">
      <c r="A115" s="33" t="s">
        <v>166</v>
      </c>
      <c r="B115" s="34"/>
      <c r="C115" s="17" t="s">
        <v>200</v>
      </c>
      <c r="D115" s="49"/>
      <c r="E115" s="35">
        <v>5.7</v>
      </c>
      <c r="F115" s="29" t="s">
        <v>201</v>
      </c>
      <c r="G115" s="37">
        <v>5.7</v>
      </c>
      <c r="H115" s="36">
        <v>5.7</v>
      </c>
      <c r="I115" s="35"/>
      <c r="J115" s="38" t="s">
        <v>201</v>
      </c>
      <c r="K115" s="37">
        <f t="shared" si="6"/>
        <v>5.7</v>
      </c>
      <c r="L115" s="50">
        <f t="shared" si="7"/>
        <v>0</v>
      </c>
      <c r="M115" s="4"/>
      <c r="N115" s="4"/>
    </row>
    <row r="116" spans="1:14" ht="51.75" customHeight="1">
      <c r="A116" s="33" t="s">
        <v>166</v>
      </c>
      <c r="B116" s="34"/>
      <c r="C116" s="17" t="s">
        <v>203</v>
      </c>
      <c r="D116" s="49"/>
      <c r="E116" s="35">
        <v>16.3</v>
      </c>
      <c r="F116" s="29" t="s">
        <v>204</v>
      </c>
      <c r="G116" s="37">
        <v>16.3</v>
      </c>
      <c r="H116" s="36">
        <v>16.3</v>
      </c>
      <c r="I116" s="35"/>
      <c r="J116" s="38" t="s">
        <v>204</v>
      </c>
      <c r="K116" s="37">
        <f t="shared" si="6"/>
        <v>16.3</v>
      </c>
      <c r="L116" s="50">
        <f t="shared" si="7"/>
        <v>0</v>
      </c>
      <c r="M116" s="4"/>
      <c r="N116" s="4"/>
    </row>
    <row r="117" spans="1:14" ht="51.75" customHeight="1">
      <c r="A117" s="33" t="s">
        <v>166</v>
      </c>
      <c r="B117" s="34"/>
      <c r="C117" s="17" t="s">
        <v>110</v>
      </c>
      <c r="D117" s="49"/>
      <c r="E117" s="35">
        <v>6.4</v>
      </c>
      <c r="F117" s="29" t="s">
        <v>205</v>
      </c>
      <c r="G117" s="37">
        <v>6.4</v>
      </c>
      <c r="H117" s="36">
        <v>6.4</v>
      </c>
      <c r="I117" s="35"/>
      <c r="J117" s="38" t="s">
        <v>205</v>
      </c>
      <c r="K117" s="37">
        <f t="shared" si="6"/>
        <v>6.4</v>
      </c>
      <c r="L117" s="50">
        <f t="shared" si="7"/>
        <v>0</v>
      </c>
      <c r="M117" s="4"/>
      <c r="N117" s="4"/>
    </row>
    <row r="118" spans="1:14" ht="51.75" customHeight="1">
      <c r="A118" s="33" t="s">
        <v>166</v>
      </c>
      <c r="B118" s="34"/>
      <c r="C118" s="17" t="s">
        <v>206</v>
      </c>
      <c r="D118" s="49"/>
      <c r="E118" s="35">
        <v>33.4</v>
      </c>
      <c r="F118" s="29" t="s">
        <v>207</v>
      </c>
      <c r="G118" s="37">
        <v>33.4</v>
      </c>
      <c r="H118" s="36">
        <v>33.4</v>
      </c>
      <c r="I118" s="35"/>
      <c r="J118" s="38" t="s">
        <v>207</v>
      </c>
      <c r="K118" s="37">
        <f t="shared" si="6"/>
        <v>33.4</v>
      </c>
      <c r="L118" s="50">
        <f t="shared" si="7"/>
        <v>0</v>
      </c>
      <c r="M118" s="4"/>
      <c r="N118" s="4"/>
    </row>
    <row r="119" spans="1:14" ht="51.75" customHeight="1">
      <c r="A119" s="33" t="s">
        <v>166</v>
      </c>
      <c r="B119" s="34"/>
      <c r="C119" s="17" t="s">
        <v>180</v>
      </c>
      <c r="D119" s="49"/>
      <c r="E119" s="35">
        <v>151.8</v>
      </c>
      <c r="F119" s="29" t="s">
        <v>208</v>
      </c>
      <c r="G119" s="37">
        <v>151.8</v>
      </c>
      <c r="H119" s="36">
        <v>60.5</v>
      </c>
      <c r="I119" s="35"/>
      <c r="J119" s="38" t="s">
        <v>208</v>
      </c>
      <c r="K119" s="37">
        <f t="shared" si="6"/>
        <v>60.5</v>
      </c>
      <c r="L119" s="50">
        <f t="shared" si="7"/>
        <v>91.30000000000001</v>
      </c>
      <c r="M119" s="4"/>
      <c r="N119" s="4"/>
    </row>
    <row r="120" spans="1:14" ht="51.75" customHeight="1">
      <c r="A120" s="33" t="s">
        <v>166</v>
      </c>
      <c r="B120" s="34"/>
      <c r="C120" s="17" t="s">
        <v>185</v>
      </c>
      <c r="D120" s="49">
        <v>10.8</v>
      </c>
      <c r="E120" s="35"/>
      <c r="F120" s="29" t="s">
        <v>210</v>
      </c>
      <c r="G120" s="37">
        <v>10.8</v>
      </c>
      <c r="H120" s="36"/>
      <c r="I120" s="35">
        <v>10.8</v>
      </c>
      <c r="J120" s="38" t="s">
        <v>219</v>
      </c>
      <c r="K120" s="37">
        <f>I120</f>
        <v>10.8</v>
      </c>
      <c r="L120" s="50">
        <f t="shared" si="7"/>
        <v>0</v>
      </c>
      <c r="M120" s="4"/>
      <c r="N120" s="4"/>
    </row>
    <row r="121" spans="1:14" ht="51.75" customHeight="1">
      <c r="A121" s="33" t="s">
        <v>166</v>
      </c>
      <c r="B121" s="34"/>
      <c r="C121" s="17" t="s">
        <v>209</v>
      </c>
      <c r="D121" s="49"/>
      <c r="E121" s="35">
        <v>3204.4</v>
      </c>
      <c r="F121" s="29" t="s">
        <v>211</v>
      </c>
      <c r="G121" s="37">
        <v>3204.4</v>
      </c>
      <c r="H121" s="36">
        <v>23</v>
      </c>
      <c r="I121" s="35"/>
      <c r="J121" s="38" t="s">
        <v>223</v>
      </c>
      <c r="K121" s="37">
        <f t="shared" si="6"/>
        <v>23</v>
      </c>
      <c r="L121" s="50">
        <f t="shared" si="7"/>
        <v>3181.4</v>
      </c>
      <c r="M121" s="4"/>
      <c r="N121" s="4"/>
    </row>
    <row r="122" spans="1:14" ht="51.75" customHeight="1">
      <c r="A122" s="33" t="s">
        <v>166</v>
      </c>
      <c r="B122" s="34"/>
      <c r="C122" s="17" t="s">
        <v>167</v>
      </c>
      <c r="D122" s="49"/>
      <c r="E122" s="35">
        <v>0.06</v>
      </c>
      <c r="F122" s="29" t="s">
        <v>212</v>
      </c>
      <c r="G122" s="37">
        <v>0.06</v>
      </c>
      <c r="H122" s="36"/>
      <c r="I122" s="35"/>
      <c r="J122" s="38"/>
      <c r="K122" s="37">
        <f t="shared" si="6"/>
        <v>0</v>
      </c>
      <c r="L122" s="50">
        <f t="shared" si="7"/>
        <v>0.06</v>
      </c>
      <c r="M122" s="4"/>
      <c r="N122" s="4"/>
    </row>
    <row r="123" spans="1:14" ht="51.75" customHeight="1">
      <c r="A123" s="33" t="s">
        <v>166</v>
      </c>
      <c r="B123" s="34"/>
      <c r="C123" s="17" t="s">
        <v>213</v>
      </c>
      <c r="D123" s="49"/>
      <c r="E123" s="35">
        <v>4.6</v>
      </c>
      <c r="F123" s="29" t="s">
        <v>218</v>
      </c>
      <c r="G123" s="37">
        <v>4.6</v>
      </c>
      <c r="H123" s="36">
        <v>4.6</v>
      </c>
      <c r="I123" s="35"/>
      <c r="J123" s="38" t="s">
        <v>218</v>
      </c>
      <c r="K123" s="37">
        <f t="shared" si="6"/>
        <v>4.6</v>
      </c>
      <c r="L123" s="50">
        <f t="shared" si="7"/>
        <v>0</v>
      </c>
      <c r="M123" s="4"/>
      <c r="N123" s="4"/>
    </row>
    <row r="124" spans="1:14" ht="66" customHeight="1">
      <c r="A124" s="33" t="s">
        <v>166</v>
      </c>
      <c r="B124" s="34"/>
      <c r="C124" s="17" t="s">
        <v>220</v>
      </c>
      <c r="D124" s="49"/>
      <c r="E124" s="35">
        <v>193.4</v>
      </c>
      <c r="F124" s="29" t="s">
        <v>214</v>
      </c>
      <c r="G124" s="37">
        <v>193.4</v>
      </c>
      <c r="H124" s="36">
        <v>99.9</v>
      </c>
      <c r="I124" s="35"/>
      <c r="J124" s="38" t="s">
        <v>230</v>
      </c>
      <c r="K124" s="37">
        <f t="shared" si="6"/>
        <v>99.9</v>
      </c>
      <c r="L124" s="50">
        <f t="shared" si="7"/>
        <v>93.5</v>
      </c>
      <c r="M124" s="4"/>
      <c r="N124" s="4"/>
    </row>
    <row r="125" spans="1:14" ht="51.75" customHeight="1">
      <c r="A125" s="33" t="s">
        <v>166</v>
      </c>
      <c r="B125" s="34"/>
      <c r="C125" s="17" t="s">
        <v>32</v>
      </c>
      <c r="D125" s="49">
        <v>368.7</v>
      </c>
      <c r="E125" s="35"/>
      <c r="F125" s="29"/>
      <c r="G125" s="37">
        <v>368.7</v>
      </c>
      <c r="H125" s="36"/>
      <c r="I125" s="35">
        <v>256.4</v>
      </c>
      <c r="J125" s="38" t="s">
        <v>217</v>
      </c>
      <c r="K125" s="37">
        <f>I125</f>
        <v>256.4</v>
      </c>
      <c r="L125" s="50">
        <f>D125-I125</f>
        <v>112.30000000000001</v>
      </c>
      <c r="M125" s="4"/>
      <c r="N125" s="4"/>
    </row>
    <row r="126" spans="1:14" ht="51.75" customHeight="1">
      <c r="A126" s="33" t="s">
        <v>216</v>
      </c>
      <c r="B126" s="34"/>
      <c r="C126" s="17"/>
      <c r="D126" s="49">
        <f>SUM(D125+D120)</f>
        <v>379.5</v>
      </c>
      <c r="E126" s="35">
        <f>SUM(E94:E124)</f>
        <v>6901.320000000001</v>
      </c>
      <c r="F126" s="29"/>
      <c r="G126" s="37">
        <f>SUM(G94:G125)</f>
        <v>7280.820000000001</v>
      </c>
      <c r="H126" s="36">
        <f>SUM(H94:H125)</f>
        <v>679.8599999999999</v>
      </c>
      <c r="I126" s="35"/>
      <c r="J126" s="38"/>
      <c r="K126" s="37">
        <f>SUM(K91:K125)</f>
        <v>1186.56</v>
      </c>
      <c r="L126" s="50">
        <f>SUM(L94:L125)</f>
        <v>6333.760000000001</v>
      </c>
      <c r="M126" s="4"/>
      <c r="N126" s="4"/>
    </row>
    <row r="127" spans="1:14" ht="22.5" customHeight="1">
      <c r="A127" s="13" t="s">
        <v>12</v>
      </c>
      <c r="B127" s="13"/>
      <c r="C127" s="13"/>
      <c r="D127" s="13">
        <f>D33+D90+D126</f>
        <v>1310.9</v>
      </c>
      <c r="E127" s="13">
        <f>E33+E90+E126</f>
        <v>17022.260000000002</v>
      </c>
      <c r="F127" s="13"/>
      <c r="G127" s="13">
        <f>G33+G90+G126</f>
        <v>18333.160000000003</v>
      </c>
      <c r="H127" s="13">
        <f>H33+H90+H126</f>
        <v>3239.16</v>
      </c>
      <c r="I127" s="13">
        <f>I33+I90+I125</f>
        <v>1111.2</v>
      </c>
      <c r="J127" s="13"/>
      <c r="K127" s="13">
        <f>K33+K90+K126</f>
        <v>4600.66</v>
      </c>
      <c r="L127" s="13">
        <f>G127-K127</f>
        <v>13732.500000000004</v>
      </c>
      <c r="M127" s="4"/>
      <c r="N127" s="4"/>
    </row>
    <row r="128" ht="6" customHeight="1"/>
    <row r="129" spans="2:7" ht="11.25" customHeight="1">
      <c r="B129" s="14"/>
      <c r="C129" s="14" t="s">
        <v>19</v>
      </c>
      <c r="D129" s="14"/>
      <c r="E129" s="14"/>
      <c r="F129" s="14"/>
      <c r="G129" s="14"/>
    </row>
    <row r="130" spans="2:7" ht="16.5" customHeight="1">
      <c r="B130" s="14"/>
      <c r="C130" s="15" t="s">
        <v>22</v>
      </c>
      <c r="D130" s="14"/>
      <c r="E130" s="14"/>
      <c r="F130" s="14"/>
      <c r="G130" s="14"/>
    </row>
    <row r="131" ht="5.25" customHeight="1" hidden="1">
      <c r="F131" s="4"/>
    </row>
    <row r="132" ht="12.75">
      <c r="C132" s="6" t="s">
        <v>20</v>
      </c>
    </row>
    <row r="133" ht="12.75">
      <c r="C133" s="7">
        <v>525998</v>
      </c>
    </row>
    <row r="140" ht="12" customHeight="1"/>
  </sheetData>
  <sheetProtection/>
  <mergeCells count="12">
    <mergeCell ref="A8:A9"/>
    <mergeCell ref="C8:C9"/>
    <mergeCell ref="D8:F8"/>
    <mergeCell ref="G8:G9"/>
    <mergeCell ref="C6:M6"/>
    <mergeCell ref="H8:K8"/>
    <mergeCell ref="J1:N1"/>
    <mergeCell ref="I2:N2"/>
    <mergeCell ref="I3:N3"/>
    <mergeCell ref="F4:H4"/>
    <mergeCell ref="L8:L9"/>
    <mergeCell ref="C5:M5"/>
  </mergeCells>
  <printOptions/>
  <pageMargins left="0.1968503937007874" right="0.1968503937007874" top="0" bottom="0" header="0.5118110236220472" footer="0.196850393700787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2022-10-14T09:28:03Z</cp:lastPrinted>
  <dcterms:created xsi:type="dcterms:W3CDTF">1996-10-08T23:32:33Z</dcterms:created>
  <dcterms:modified xsi:type="dcterms:W3CDTF">2022-10-14T09:29:21Z</dcterms:modified>
  <cp:category/>
  <cp:version/>
  <cp:contentType/>
  <cp:contentStatus/>
</cp:coreProperties>
</file>